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65" yWindow="90" windowWidth="18090" windowHeight="12180"/>
  </bookViews>
  <sheets>
    <sheet name="ต.ค.63" sheetId="20" r:id="rId1"/>
    <sheet name="พ.ย.63" sheetId="22" r:id="rId2"/>
    <sheet name="ธ.ค.63" sheetId="23" r:id="rId3"/>
    <sheet name="ม.ค.64" sheetId="24" r:id="rId4"/>
    <sheet name="ก.พ.64" sheetId="25" r:id="rId5"/>
    <sheet name="มี.ค.64" sheetId="26" r:id="rId6"/>
    <sheet name="เม.ย.64" sheetId="27" r:id="rId7"/>
    <sheet name="พ.ค.64" sheetId="28" r:id="rId8"/>
    <sheet name="มิ.ย.64" sheetId="29" r:id="rId9"/>
    <sheet name="ก.ค.64" sheetId="30" r:id="rId10"/>
  </sheets>
  <calcPr calcId="144525"/>
</workbook>
</file>

<file path=xl/calcChain.xml><?xml version="1.0" encoding="utf-8"?>
<calcChain xmlns="http://schemas.openxmlformats.org/spreadsheetml/2006/main">
  <c r="K16" i="23" l="1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N9" i="30" s="1"/>
  <c r="L8" i="30"/>
  <c r="J8" i="30"/>
  <c r="G8" i="30"/>
  <c r="L7" i="30"/>
  <c r="J7" i="30"/>
  <c r="G7" i="30"/>
  <c r="L6" i="30"/>
  <c r="J6" i="30"/>
  <c r="G6" i="30"/>
  <c r="N6" i="30" s="1"/>
  <c r="L5" i="30"/>
  <c r="J5" i="30"/>
  <c r="G5" i="30"/>
  <c r="N5" i="30" s="1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N15" i="29" s="1"/>
  <c r="O15" i="30" s="1"/>
  <c r="L14" i="29"/>
  <c r="J14" i="29"/>
  <c r="G14" i="29"/>
  <c r="L13" i="29"/>
  <c r="J13" i="29"/>
  <c r="G13" i="29"/>
  <c r="N13" i="29" s="1"/>
  <c r="O13" i="30" s="1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N7" i="28" s="1"/>
  <c r="O7" i="29" s="1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O17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N8" i="28" s="1"/>
  <c r="O8" i="29" s="1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N17" i="27" s="1"/>
  <c r="L16" i="27"/>
  <c r="J16" i="27"/>
  <c r="G16" i="27"/>
  <c r="L15" i="27"/>
  <c r="J15" i="27"/>
  <c r="G15" i="27"/>
  <c r="N15" i="27" s="1"/>
  <c r="O15" i="28" s="1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N16" i="26" s="1"/>
  <c r="O16" i="27" s="1"/>
  <c r="G16" i="26"/>
  <c r="L15" i="26"/>
  <c r="J15" i="26"/>
  <c r="G15" i="26"/>
  <c r="N15" i="26" s="1"/>
  <c r="O15" i="27" s="1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N17" i="24" s="1"/>
  <c r="O17" i="25" s="1"/>
  <c r="L16" i="24"/>
  <c r="J16" i="24"/>
  <c r="G16" i="24"/>
  <c r="L15" i="24"/>
  <c r="J15" i="24"/>
  <c r="G15" i="24"/>
  <c r="N15" i="24" s="1"/>
  <c r="O15" i="25" s="1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L7" i="24"/>
  <c r="J7" i="24"/>
  <c r="G7" i="24"/>
  <c r="L6" i="24"/>
  <c r="J6" i="24"/>
  <c r="G6" i="24"/>
  <c r="L5" i="24"/>
  <c r="J5" i="24"/>
  <c r="G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7" i="30" l="1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N8" i="24"/>
  <c r="O8" i="25" s="1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N7" i="24"/>
  <c r="O7" i="25" s="1"/>
  <c r="N6" i="24"/>
  <c r="O6" i="25" s="1"/>
  <c r="N5" i="24"/>
  <c r="O5" i="25" s="1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K20" i="22" l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K13" i="22"/>
  <c r="L13" i="22" s="1"/>
  <c r="K12" i="22"/>
  <c r="L12" i="22" s="1"/>
  <c r="K11" i="22"/>
  <c r="L11" i="22" s="1"/>
  <c r="K10" i="22"/>
  <c r="K9" i="22"/>
  <c r="K8" i="22"/>
  <c r="L8" i="22" s="1"/>
  <c r="K7" i="22"/>
  <c r="K6" i="22"/>
  <c r="L6" i="22" s="1"/>
  <c r="K5" i="22"/>
  <c r="L5" i="22" s="1"/>
  <c r="M21" i="22"/>
  <c r="L20" i="22"/>
  <c r="J20" i="22"/>
  <c r="G20" i="22"/>
  <c r="J19" i="22"/>
  <c r="G19" i="22"/>
  <c r="J18" i="22"/>
  <c r="G18" i="22"/>
  <c r="N18" i="22" s="1"/>
  <c r="O18" i="23" s="1"/>
  <c r="J17" i="22"/>
  <c r="G17" i="22"/>
  <c r="J16" i="22"/>
  <c r="G16" i="22"/>
  <c r="J15" i="22"/>
  <c r="G15" i="22"/>
  <c r="L14" i="22"/>
  <c r="J14" i="22"/>
  <c r="G14" i="22"/>
  <c r="J13" i="22"/>
  <c r="G13" i="22"/>
  <c r="J12" i="22"/>
  <c r="G12" i="22"/>
  <c r="J11" i="22"/>
  <c r="G11" i="22"/>
  <c r="L10" i="22"/>
  <c r="J10" i="22"/>
  <c r="G10" i="22"/>
  <c r="N10" i="22" s="1"/>
  <c r="O10" i="23" s="1"/>
  <c r="L9" i="22"/>
  <c r="J9" i="22"/>
  <c r="G9" i="22"/>
  <c r="J8" i="22"/>
  <c r="G8" i="22"/>
  <c r="L7" i="22"/>
  <c r="J7" i="22"/>
  <c r="G7" i="22"/>
  <c r="J6" i="22"/>
  <c r="G6" i="22"/>
  <c r="N6" i="22" s="1"/>
  <c r="O6" i="23" s="1"/>
  <c r="J5" i="22"/>
  <c r="G5" i="22"/>
  <c r="N14" i="22" l="1"/>
  <c r="O14" i="23" s="1"/>
  <c r="N8" i="22"/>
  <c r="O8" i="23" s="1"/>
  <c r="N12" i="22"/>
  <c r="O12" i="23" s="1"/>
  <c r="N5" i="22"/>
  <c r="O5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K6" i="20" l="1"/>
  <c r="L6" i="20" s="1"/>
  <c r="J6" i="20"/>
  <c r="K5" i="20" l="1"/>
  <c r="L5" i="20" s="1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K7" i="20"/>
  <c r="L7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N6" i="20" s="1"/>
  <c r="O6" i="22" s="1"/>
  <c r="J5" i="20"/>
  <c r="G5" i="20"/>
  <c r="N14" i="20" l="1"/>
  <c r="O14" i="22" s="1"/>
  <c r="N11" i="20"/>
  <c r="O11" i="22" s="1"/>
  <c r="N7" i="20"/>
  <c r="O7" i="22" s="1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N5" i="20"/>
  <c r="O5" i="22" s="1"/>
</calcChain>
</file>

<file path=xl/sharedStrings.xml><?xml version="1.0" encoding="utf-8"?>
<sst xmlns="http://schemas.openxmlformats.org/spreadsheetml/2006/main" count="670" uniqueCount="87">
  <si>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</si>
  <si>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</si>
  <si>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</si>
  <si>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</si>
  <si>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</si>
  <si>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</si>
  <si>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</si>
  <si>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</si>
  <si>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</si>
  <si>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</si>
  <si>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</si>
  <si>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</si>
  <si>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</si>
  <si>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</si>
  <si>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</si>
  <si>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</si>
  <si>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</si>
  <si>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</si>
  <si>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</si>
  <si>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</si>
  <si>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</si>
  <si>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</si>
  <si>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</si>
  <si>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</si>
  <si>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</si>
  <si>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</si>
  <si>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</si>
  <si>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</si>
  <si>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</si>
  <si>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</si>
  <si>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</si>
  <si>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</si>
  <si>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</si>
  <si>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</si>
  <si>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</si>
  <si>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</si>
  <si>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</si>
  <si>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</si>
  <si>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</si>
  <si>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</si>
  <si>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</si>
  <si>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</si>
  <si>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</si>
  <si>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</si>
  <si>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</si>
  <si>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</si>
  <si>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</si>
  <si>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</si>
  <si>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</si>
  <si>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</si>
  <si>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</si>
  <si>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</si>
  <si>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</si>
  <si>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</si>
  <si>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</si>
  <si>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</si>
  <si>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</si>
  <si>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Risk Scoring เดือน ก.ย.63</t>
  </si>
  <si>
    <t>Risk Scoring ต.ค.63</t>
  </si>
  <si>
    <t>ผลการประเมินภาวะวิกฤติ เดือน ตุลาคม  ปีงบประมาณ 2563</t>
  </si>
  <si>
    <t>ผลการประเมินภาวะวิกฤติ เดือน พฤศจิกายน ปีงบประมาณ 2563</t>
  </si>
  <si>
    <t>Risk Scoring เดือน ต.ค.63</t>
  </si>
  <si>
    <t>Risk Scoring พ.ย.63</t>
  </si>
  <si>
    <t>ผลการประเมินภาวะวิกฤติ เดือน ธันวาคม ปีงบประมาณ 2563</t>
  </si>
  <si>
    <t>Risk Scoring ธ.ค.63</t>
  </si>
  <si>
    <t>Risk Scoring เดือน พ.ย.63</t>
  </si>
  <si>
    <t>ผลการประเมินภาวะวิกฤติ เดือน มกราคม ปีงบประมาณ 2564</t>
  </si>
  <si>
    <t>Risk Scoring ม.ค.64</t>
  </si>
  <si>
    <t>Risk Scoring เดือน ธ.ค.63</t>
  </si>
  <si>
    <t>ผลการประเมินภาวะวิกฤติ เดือน กุมภาพันธ์ ปีงบประมาณ 2564</t>
  </si>
  <si>
    <t>Risk Scoring ก.พ.64</t>
  </si>
  <si>
    <t>Risk Scoring เดือน ม.ค.64</t>
  </si>
  <si>
    <t>ผลการประเมินภาวะวิกฤติ เดือน มีนาคม ปีงบประมาณ 2564</t>
  </si>
  <si>
    <t>Risk Scoring มี.ค.64</t>
  </si>
  <si>
    <t>Risk Scoring เดือน ก.พ.64</t>
  </si>
  <si>
    <t>ผลการประเมินภาวะวิกฤติ เดือน เมษายน ปีงบประมาณ 2564</t>
  </si>
  <si>
    <t>Risk Scoring เม.ย.64</t>
  </si>
  <si>
    <t>Risk Scoring เดือน มี.ค.64</t>
  </si>
  <si>
    <t>ผลการประเมินภาวะวิกฤติ เดือน พฤษภาคม ปีงบประมาณ 2564</t>
  </si>
  <si>
    <t>Risk Scoring พ.ค.64</t>
  </si>
  <si>
    <t>Risk Scoring เดือน เม.ย.64</t>
  </si>
  <si>
    <t>ผลการประเมินภาวะวิกฤติ เดือน มิถุนายน ปีงบประมาณ 2564</t>
  </si>
  <si>
    <t>Risk Scoring มิ.ย.64</t>
  </si>
  <si>
    <t>Risk Scoring เดือน พ.ค.64</t>
  </si>
  <si>
    <t>ผลการประเมินภาวะวิกฤติ เดือน กรกฏาคม ปีงบประมาณ 2564</t>
  </si>
  <si>
    <t>Risk Scoring ก.ค.64</t>
  </si>
  <si>
    <t>Risk Scoring เดือน มิ.ย.64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</si>
</sst>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0.0"/>
    <numFmt numFmtId="167" formatCode="#,##0.00,,"/>
    <numFmt numFmtId="168" formatCode="[$-1070000]d/mm/yyyy;@"/>
  </numFmts>
  <fonts count="3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sz val="10"/>
      <color indexed="8"/>
      <name val="Tahoma"/>
      <family val="2"/>
    </font>
    <font>
      <b/>
      <sz val="18"/>
      <color rgb="FFF5273B"/>
      <name val="TH SarabunPSK"/>
      <family val="2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 style="medium">
        <color theme="8"/>
      </right>
      <top style="medium">
        <color theme="8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28" fillId="0" borderId="0"/>
  </cellStyleXfs>
  <cellXfs count="146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67" fontId="2" fillId="0" borderId="0" xfId="0" applyNumberFormat="1" applyFont="1" applyAlignment="1"/>
    <xf numFmtId="167" fontId="2" fillId="0" borderId="0" xfId="0" applyNumberFormat="1" applyFont="1"/>
    <xf numFmtId="167" fontId="2" fillId="0" borderId="1" xfId="0" applyNumberFormat="1" applyFont="1" applyBorder="1"/>
    <xf numFmtId="167" fontId="2" fillId="0" borderId="1" xfId="0" applyNumberFormat="1" applyFont="1" applyBorder="1" applyAlignment="1"/>
    <xf numFmtId="0" fontId="13" fillId="0" borderId="0" xfId="0" applyFont="1"/>
    <xf numFmtId="2" fontId="13" fillId="0" borderId="0" xfId="0" applyNumberFormat="1" applyFont="1"/>
    <xf numFmtId="17" fontId="13" fillId="0" borderId="0" xfId="0" applyNumberFormat="1" applyFont="1" applyBorder="1" applyAlignment="1">
      <alignment horizontal="center"/>
    </xf>
    <xf numFmtId="43" fontId="13" fillId="0" borderId="0" xfId="1" applyFont="1" applyFill="1" applyBorder="1"/>
    <xf numFmtId="43" fontId="13" fillId="0" borderId="0" xfId="1" applyFont="1"/>
    <xf numFmtId="43" fontId="17" fillId="0" borderId="0" xfId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3" fontId="18" fillId="0" borderId="1" xfId="1" applyFont="1" applyFill="1" applyBorder="1" applyAlignment="1"/>
    <xf numFmtId="43" fontId="18" fillId="0" borderId="1" xfId="1" applyFont="1" applyBorder="1" applyAlignment="1"/>
    <xf numFmtId="0" fontId="13" fillId="0" borderId="0" xfId="0" applyFont="1" applyAlignment="1">
      <alignment horizontal="left" vertical="center"/>
    </xf>
    <xf numFmtId="43" fontId="18" fillId="0" borderId="1" xfId="1" applyFont="1" applyFill="1" applyBorder="1" applyAlignment="1">
      <alignment vertical="center"/>
    </xf>
    <xf numFmtId="43" fontId="18" fillId="0" borderId="4" xfId="1" applyFont="1" applyBorder="1" applyAlignment="1"/>
    <xf numFmtId="0" fontId="10" fillId="0" borderId="0" xfId="0" applyFont="1" applyAlignment="1">
      <alignment vertical="top"/>
    </xf>
    <xf numFmtId="43" fontId="18" fillId="0" borderId="2" xfId="1" applyFont="1" applyBorder="1" applyAlignment="1">
      <alignment horizontal="left" vertical="center"/>
    </xf>
    <xf numFmtId="43" fontId="18" fillId="0" borderId="2" xfId="1" applyFont="1" applyBorder="1" applyAlignment="1">
      <alignment vertical="center"/>
    </xf>
    <xf numFmtId="164" fontId="17" fillId="0" borderId="2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3" fontId="18" fillId="0" borderId="0" xfId="1" applyFont="1"/>
    <xf numFmtId="43" fontId="24" fillId="0" borderId="0" xfId="1" applyFont="1" applyFill="1"/>
    <xf numFmtId="0" fontId="24" fillId="0" borderId="0" xfId="0" applyFont="1" applyFill="1" applyAlignment="1">
      <alignment horizontal="center"/>
    </xf>
    <xf numFmtId="43" fontId="18" fillId="0" borderId="3" xfId="1" applyFont="1" applyBorder="1" applyAlignment="1">
      <alignment horizontal="left" vertical="center"/>
    </xf>
    <xf numFmtId="43" fontId="17" fillId="0" borderId="4" xfId="1" applyFont="1" applyBorder="1" applyAlignment="1">
      <alignment horizontal="center" vertical="center"/>
    </xf>
    <xf numFmtId="0" fontId="10" fillId="0" borderId="0" xfId="0" applyFont="1" applyBorder="1"/>
    <xf numFmtId="0" fontId="13" fillId="0" borderId="13" xfId="0" applyFont="1" applyBorder="1" applyAlignment="1">
      <alignment horizontal="center"/>
    </xf>
    <xf numFmtId="168" fontId="10" fillId="0" borderId="0" xfId="0" applyNumberFormat="1" applyFont="1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 wrapText="1" readingOrder="1"/>
    </xf>
    <xf numFmtId="165" fontId="11" fillId="2" borderId="14" xfId="0" applyNumberFormat="1" applyFont="1" applyFill="1" applyBorder="1" applyAlignment="1">
      <alignment horizontal="center" vertical="center" wrapText="1" readingOrder="1"/>
    </xf>
    <xf numFmtId="3" fontId="10" fillId="0" borderId="14" xfId="0" applyNumberFormat="1" applyFont="1" applyFill="1" applyBorder="1" applyAlignment="1">
      <alignment horizontal="center" vertical="center" wrapText="1" readingOrder="1"/>
    </xf>
    <xf numFmtId="0" fontId="1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 readingOrder="1"/>
    </xf>
    <xf numFmtId="0" fontId="7" fillId="0" borderId="15" xfId="0" applyFont="1" applyFill="1" applyBorder="1" applyAlignment="1">
      <alignment horizontal="left" vertical="center" wrapText="1" readingOrder="1"/>
    </xf>
    <xf numFmtId="0" fontId="6" fillId="0" borderId="6" xfId="0" applyFont="1" applyBorder="1" applyAlignment="1">
      <alignment vertical="center"/>
    </xf>
    <xf numFmtId="4" fontId="12" fillId="0" borderId="14" xfId="0" applyNumberFormat="1" applyFont="1" applyFill="1" applyBorder="1" applyAlignment="1">
      <alignment horizontal="center" vertical="center" wrapText="1" readingOrder="1"/>
    </xf>
    <xf numFmtId="43" fontId="17" fillId="0" borderId="4" xfId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3" fontId="17" fillId="0" borderId="4" xfId="1" applyFont="1" applyBorder="1" applyAlignment="1">
      <alignment horizontal="center" vertical="center"/>
    </xf>
    <xf numFmtId="0" fontId="13" fillId="0" borderId="0" xfId="0" applyFont="1" applyBorder="1" applyAlignment="1"/>
    <xf numFmtId="0" fontId="7" fillId="0" borderId="14" xfId="0" applyFont="1" applyBorder="1" applyAlignment="1">
      <alignment horizontal="left" vertical="center" wrapText="1" readingOrder="1"/>
    </xf>
    <xf numFmtId="0" fontId="7" fillId="0" borderId="14" xfId="0" applyFont="1" applyFill="1" applyBorder="1" applyAlignment="1">
      <alignment horizontal="left" vertical="center" wrapText="1" readingOrder="1"/>
    </xf>
    <xf numFmtId="0" fontId="12" fillId="0" borderId="14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4" fontId="12" fillId="0" borderId="14" xfId="0" applyNumberFormat="1" applyFont="1" applyFill="1" applyBorder="1" applyAlignment="1">
      <alignment horizontal="center" wrapText="1" readingOrder="1"/>
    </xf>
    <xf numFmtId="165" fontId="11" fillId="2" borderId="14" xfId="0" applyNumberFormat="1" applyFont="1" applyFill="1" applyBorder="1" applyAlignment="1">
      <alignment horizontal="center" wrapText="1" readingOrder="1"/>
    </xf>
    <xf numFmtId="0" fontId="10" fillId="0" borderId="14" xfId="0" applyFont="1" applyBorder="1" applyAlignment="1">
      <alignment horizontal="center"/>
    </xf>
    <xf numFmtId="3" fontId="10" fillId="0" borderId="14" xfId="0" applyNumberFormat="1" applyFont="1" applyFill="1" applyBorder="1" applyAlignment="1">
      <alignment horizontal="center" wrapText="1" readingOrder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 wrapText="1" readingOrder="1"/>
    </xf>
    <xf numFmtId="4" fontId="27" fillId="0" borderId="14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/>
    </xf>
    <xf numFmtId="4" fontId="27" fillId="0" borderId="14" xfId="0" applyNumberFormat="1" applyFont="1" applyFill="1" applyBorder="1" applyAlignment="1">
      <alignment horizontal="center"/>
    </xf>
    <xf numFmtId="4" fontId="27" fillId="0" borderId="14" xfId="4" applyNumberFormat="1" applyFont="1" applyFill="1" applyBorder="1" applyAlignment="1">
      <alignment horizontal="center" wrapText="1"/>
    </xf>
    <xf numFmtId="0" fontId="10" fillId="0" borderId="0" xfId="0" applyFont="1" applyBorder="1" applyAlignment="1"/>
    <xf numFmtId="14" fontId="10" fillId="0" borderId="0" xfId="0" applyNumberFormat="1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0" fontId="29" fillId="0" borderId="14" xfId="0" applyFont="1" applyBorder="1" applyAlignment="1">
      <alignment horizontal="center" vertical="center"/>
    </xf>
    <xf numFmtId="4" fontId="29" fillId="0" borderId="14" xfId="0" applyNumberFormat="1" applyFont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4" fontId="29" fillId="0" borderId="14" xfId="0" applyNumberFormat="1" applyFont="1" applyFill="1" applyBorder="1" applyAlignment="1">
      <alignment horizontal="center" vertical="center" wrapText="1" readingOrder="1"/>
    </xf>
    <xf numFmtId="2" fontId="29" fillId="0" borderId="14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4" fontId="27" fillId="0" borderId="14" xfId="0" applyNumberFormat="1" applyFont="1" applyBorder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12" fillId="0" borderId="14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4" fontId="31" fillId="0" borderId="0" xfId="0" applyNumberFormat="1" applyFont="1"/>
    <xf numFmtId="4" fontId="30" fillId="0" borderId="0" xfId="0" applyNumberFormat="1" applyFont="1"/>
    <xf numFmtId="4" fontId="11" fillId="0" borderId="14" xfId="0" applyNumberFormat="1" applyFont="1" applyFill="1" applyBorder="1" applyAlignment="1">
      <alignment horizontal="center" vertical="center"/>
    </xf>
    <xf numFmtId="43" fontId="17" fillId="0" borderId="1" xfId="1" applyFont="1" applyBorder="1" applyAlignment="1">
      <alignment horizontal="center" vertical="center"/>
    </xf>
    <xf numFmtId="43" fontId="17" fillId="0" borderId="4" xfId="1" applyFont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 readingOrder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 readingOrder="1"/>
    </xf>
    <xf numFmtId="0" fontId="15" fillId="7" borderId="8" xfId="0" applyFont="1" applyFill="1" applyBorder="1" applyAlignment="1">
      <alignment horizontal="center" vertical="center" wrapText="1" readingOrder="1"/>
    </xf>
    <xf numFmtId="3" fontId="16" fillId="9" borderId="11" xfId="0" applyNumberFormat="1" applyFont="1" applyFill="1" applyBorder="1" applyAlignment="1" applyProtection="1">
      <alignment horizontal="center" vertical="center" wrapText="1"/>
    </xf>
    <xf numFmtId="3" fontId="16" fillId="9" borderId="8" xfId="0" applyNumberFormat="1" applyFont="1" applyFill="1" applyBorder="1" applyAlignment="1" applyProtection="1">
      <alignment horizontal="center" vertical="center" wrapText="1"/>
    </xf>
    <xf numFmtId="43" fontId="7" fillId="7" borderId="11" xfId="1" applyFont="1" applyFill="1" applyBorder="1" applyAlignment="1">
      <alignment horizontal="center" vertical="center" wrapText="1" readingOrder="1"/>
    </xf>
    <xf numFmtId="43" fontId="7" fillId="7" borderId="8" xfId="1" applyFont="1" applyFill="1" applyBorder="1" applyAlignment="1">
      <alignment horizontal="center" vertical="center" wrapText="1" readingOrder="1"/>
    </xf>
    <xf numFmtId="0" fontId="7" fillId="7" borderId="11" xfId="0" applyFont="1" applyFill="1" applyBorder="1" applyAlignment="1">
      <alignment horizontal="center" vertical="center" wrapText="1" readingOrder="1"/>
    </xf>
    <xf numFmtId="0" fontId="7" fillId="7" borderId="8" xfId="0" applyFont="1" applyFill="1" applyBorder="1" applyAlignment="1">
      <alignment horizontal="center" vertical="center" wrapText="1" readingOrder="1"/>
    </xf>
    <xf numFmtId="3" fontId="16" fillId="8" borderId="8" xfId="0" applyNumberFormat="1" applyFont="1" applyFill="1" applyBorder="1" applyAlignment="1" applyProtection="1">
      <alignment horizontal="center" vertical="center" wrapText="1"/>
    </xf>
    <xf numFmtId="3" fontId="16" fillId="8" borderId="9" xfId="0" applyNumberFormat="1" applyFont="1" applyFill="1" applyBorder="1" applyAlignment="1" applyProtection="1">
      <alignment horizontal="center" vertical="center" wrapText="1"/>
    </xf>
    <xf numFmtId="43" fontId="10" fillId="7" borderId="11" xfId="1" applyFont="1" applyFill="1" applyBorder="1" applyAlignment="1">
      <alignment horizontal="center" vertical="center" wrapText="1"/>
    </xf>
    <xf numFmtId="43" fontId="10" fillId="7" borderId="8" xfId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 readingOrder="1"/>
    </xf>
    <xf numFmtId="0" fontId="7" fillId="5" borderId="19" xfId="0" applyFont="1" applyFill="1" applyBorder="1" applyAlignment="1">
      <alignment horizontal="center" vertical="center" wrapText="1" readingOrder="1"/>
    </xf>
    <xf numFmtId="0" fontId="26" fillId="0" borderId="12" xfId="0" applyFont="1" applyBorder="1" applyAlignment="1">
      <alignment horizontal="center" vertical="center"/>
    </xf>
    <xf numFmtId="3" fontId="14" fillId="11" borderId="11" xfId="0" applyNumberFormat="1" applyFont="1" applyFill="1" applyBorder="1" applyAlignment="1" applyProtection="1">
      <alignment horizontal="center" vertical="center" wrapText="1"/>
    </xf>
    <xf numFmtId="3" fontId="14" fillId="10" borderId="11" xfId="0" applyNumberFormat="1" applyFont="1" applyFill="1" applyBorder="1" applyAlignment="1" applyProtection="1">
      <alignment horizontal="center" vertical="center" wrapText="1"/>
    </xf>
    <xf numFmtId="3" fontId="14" fillId="6" borderId="11" xfId="0" applyNumberFormat="1" applyFont="1" applyFill="1" applyBorder="1" applyAlignment="1" applyProtection="1">
      <alignment horizontal="center" vertical="center" wrapText="1"/>
    </xf>
    <xf numFmtId="3" fontId="14" fillId="3" borderId="10" xfId="0" applyNumberFormat="1" applyFont="1" applyFill="1" applyBorder="1" applyAlignment="1" applyProtection="1">
      <alignment horizontal="center" vertical="center" wrapText="1"/>
    </xf>
    <xf numFmtId="3" fontId="14" fillId="3" borderId="7" xfId="0" applyNumberFormat="1" applyFont="1" applyFill="1" applyBorder="1" applyAlignment="1" applyProtection="1">
      <alignment horizontal="center" vertical="center" wrapText="1"/>
    </xf>
    <xf numFmtId="166" fontId="16" fillId="6" borderId="8" xfId="0" applyNumberFormat="1" applyFont="1" applyFill="1" applyBorder="1" applyAlignment="1" applyProtection="1">
      <alignment horizontal="center" vertical="center" wrapText="1"/>
    </xf>
    <xf numFmtId="166" fontId="16" fillId="6" borderId="9" xfId="0" applyNumberFormat="1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 readingOrder="1"/>
    </xf>
    <xf numFmtId="0" fontId="13" fillId="4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 readingOrder="1"/>
    </xf>
    <xf numFmtId="3" fontId="16" fillId="9" borderId="14" xfId="0" applyNumberFormat="1" applyFont="1" applyFill="1" applyBorder="1" applyAlignment="1" applyProtection="1">
      <alignment horizontal="center" vertical="center" wrapText="1"/>
    </xf>
    <xf numFmtId="43" fontId="7" fillId="7" borderId="14" xfId="1" applyFont="1" applyFill="1" applyBorder="1" applyAlignment="1">
      <alignment horizontal="center" vertical="center" wrapText="1" readingOrder="1"/>
    </xf>
    <xf numFmtId="0" fontId="7" fillId="7" borderId="14" xfId="0" applyFont="1" applyFill="1" applyBorder="1" applyAlignment="1">
      <alignment horizontal="center" vertical="center" wrapText="1" readingOrder="1"/>
    </xf>
    <xf numFmtId="3" fontId="16" fillId="8" borderId="14" xfId="0" applyNumberFormat="1" applyFont="1" applyFill="1" applyBorder="1" applyAlignment="1" applyProtection="1">
      <alignment horizontal="center" vertical="center" wrapText="1"/>
    </xf>
    <xf numFmtId="43" fontId="10" fillId="7" borderId="14" xfId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 readingOrder="1"/>
    </xf>
    <xf numFmtId="0" fontId="7" fillId="4" borderId="20" xfId="0" applyFont="1" applyFill="1" applyBorder="1" applyAlignment="1">
      <alignment horizontal="center" vertical="center" wrapText="1" readingOrder="1"/>
    </xf>
    <xf numFmtId="0" fontId="7" fillId="4" borderId="16" xfId="0" applyFont="1" applyFill="1" applyBorder="1" applyAlignment="1">
      <alignment horizontal="center" vertical="center" wrapText="1" readingOrder="1"/>
    </xf>
    <xf numFmtId="0" fontId="26" fillId="0" borderId="0" xfId="0" applyFont="1" applyBorder="1" applyAlignment="1">
      <alignment horizontal="center" vertical="center"/>
    </xf>
    <xf numFmtId="3" fontId="14" fillId="11" borderId="14" xfId="0" applyNumberFormat="1" applyFont="1" applyFill="1" applyBorder="1" applyAlignment="1" applyProtection="1">
      <alignment horizontal="center" vertical="center" wrapText="1"/>
    </xf>
    <xf numFmtId="3" fontId="14" fillId="10" borderId="14" xfId="0" applyNumberFormat="1" applyFont="1" applyFill="1" applyBorder="1" applyAlignment="1" applyProtection="1">
      <alignment horizontal="center" vertical="center" wrapText="1"/>
    </xf>
    <xf numFmtId="3" fontId="14" fillId="6" borderId="14" xfId="0" applyNumberFormat="1" applyFont="1" applyFill="1" applyBorder="1" applyAlignment="1" applyProtection="1">
      <alignment horizontal="center" vertical="center" wrapText="1"/>
    </xf>
    <xf numFmtId="3" fontId="14" fillId="3" borderId="14" xfId="0" applyNumberFormat="1" applyFont="1" applyFill="1" applyBorder="1" applyAlignment="1" applyProtection="1">
      <alignment horizontal="center" vertical="center" wrapText="1"/>
    </xf>
    <xf numFmtId="166" fontId="16" fillId="6" borderId="14" xfId="0" applyNumberFormat="1" applyFont="1" applyFill="1" applyBorder="1" applyAlignment="1" applyProtection="1">
      <alignment horizontal="center" vertical="center" wrapText="1"/>
    </xf>
    <xf numFmtId="0" fontId="26" fillId="0" borderId="21" xfId="0" applyFont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2"/>
    <cellStyle name="Normal_Sheet1" xfId="4"/>
    <cellStyle name="ปกติ_Sheet1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5273B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tabSelected="1"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6" sqref="I16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20" t="s">
        <v>59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61" t="s">
        <v>53</v>
      </c>
      <c r="P1" s="41">
        <v>44161</v>
      </c>
    </row>
    <row r="2" spans="1:25" ht="54.75" customHeight="1" thickBot="1">
      <c r="C2" s="112" t="s">
        <v>41</v>
      </c>
      <c r="D2" s="121" t="s">
        <v>40</v>
      </c>
      <c r="E2" s="121"/>
      <c r="F2" s="121"/>
      <c r="G2" s="121"/>
      <c r="H2" s="122" t="s">
        <v>39</v>
      </c>
      <c r="I2" s="122"/>
      <c r="J2" s="122"/>
      <c r="K2" s="123" t="s">
        <v>38</v>
      </c>
      <c r="L2" s="123"/>
      <c r="M2" s="123"/>
      <c r="N2" s="124" t="s">
        <v>58</v>
      </c>
      <c r="O2" s="103" t="s">
        <v>57</v>
      </c>
      <c r="P2" s="118" t="s">
        <v>56</v>
      </c>
      <c r="Q2" s="104" t="s">
        <v>37</v>
      </c>
    </row>
    <row r="3" spans="1:25" ht="38.25" customHeight="1" thickBot="1">
      <c r="C3" s="112"/>
      <c r="D3" s="106" t="s">
        <v>36</v>
      </c>
      <c r="E3" s="106" t="s">
        <v>35</v>
      </c>
      <c r="F3" s="106" t="s">
        <v>34</v>
      </c>
      <c r="G3" s="108" t="s">
        <v>29</v>
      </c>
      <c r="H3" s="110" t="s">
        <v>33</v>
      </c>
      <c r="I3" s="112" t="s">
        <v>32</v>
      </c>
      <c r="J3" s="114" t="s">
        <v>29</v>
      </c>
      <c r="K3" s="116" t="s">
        <v>31</v>
      </c>
      <c r="L3" s="112" t="s">
        <v>30</v>
      </c>
      <c r="M3" s="126" t="s">
        <v>29</v>
      </c>
      <c r="N3" s="124"/>
      <c r="O3" s="103"/>
      <c r="P3" s="118"/>
      <c r="Q3" s="104"/>
    </row>
    <row r="4" spans="1:25" ht="36.75" customHeight="1" thickBot="1">
      <c r="C4" s="113"/>
      <c r="D4" s="107"/>
      <c r="E4" s="107"/>
      <c r="F4" s="107"/>
      <c r="G4" s="109"/>
      <c r="H4" s="111"/>
      <c r="I4" s="113"/>
      <c r="J4" s="115"/>
      <c r="K4" s="117"/>
      <c r="L4" s="113"/>
      <c r="M4" s="127"/>
      <c r="N4" s="125"/>
      <c r="O4" s="103"/>
      <c r="P4" s="119"/>
      <c r="Q4" s="10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48" t="s">
        <v>28</v>
      </c>
      <c r="D5" s="47">
        <v>2.2400000000000002</v>
      </c>
      <c r="E5" s="47">
        <v>2.11</v>
      </c>
      <c r="F5" s="47">
        <v>0.88</v>
      </c>
      <c r="G5" s="47">
        <f t="shared" ref="G5:G20" si="0">(IF(D5&lt;1.5,1,0))+(IF(E5&lt;1,1,0))+(IF(F5&lt;0.8,1,0))</f>
        <v>0</v>
      </c>
      <c r="H5" s="53">
        <v>394910676.73000002</v>
      </c>
      <c r="I5" s="53">
        <v>41764003.240000002</v>
      </c>
      <c r="J5" s="47">
        <f t="shared" ref="J5:J20" si="1">IF(I5&lt;0,1,0)+IF(H5&lt;0,1,0)</f>
        <v>0</v>
      </c>
      <c r="K5" s="51">
        <f t="shared" ref="K5:K20" si="2">SUM(I5/1)</f>
        <v>41764003.240000002</v>
      </c>
      <c r="L5" s="45">
        <f>+H5/K5</f>
        <v>9.4557668349132129</v>
      </c>
      <c r="M5" s="43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3">SUM(G5+J5+M5)</f>
        <v>0</v>
      </c>
      <c r="O5" s="46">
        <v>1</v>
      </c>
      <c r="P5" s="54">
        <v>49421051.710000001</v>
      </c>
      <c r="Q5" s="66">
        <v>-38753156.869999997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48" t="s">
        <v>27</v>
      </c>
      <c r="D6" s="42">
        <v>0.96</v>
      </c>
      <c r="E6" s="90">
        <v>0.9</v>
      </c>
      <c r="F6" s="42">
        <v>0.64</v>
      </c>
      <c r="G6" s="55">
        <f t="shared" si="0"/>
        <v>3</v>
      </c>
      <c r="H6" s="66">
        <v>-7587993.8399999999</v>
      </c>
      <c r="I6" s="53">
        <v>17882706.010000002</v>
      </c>
      <c r="J6" s="55">
        <f>IF(I6&lt;0,1,0)+IF(H6&lt;0,1,0)</f>
        <v>1</v>
      </c>
      <c r="K6" s="51">
        <f>SUM(I6/1)</f>
        <v>17882706.010000002</v>
      </c>
      <c r="L6" s="45">
        <f>+H6/K6</f>
        <v>-0.42432022512458667</v>
      </c>
      <c r="M6" s="43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0</v>
      </c>
      <c r="N6" s="46">
        <f>SUM(G6+J6+M6)</f>
        <v>4</v>
      </c>
      <c r="O6" s="46">
        <v>6</v>
      </c>
      <c r="P6" s="54">
        <v>21580373.850000001</v>
      </c>
      <c r="Q6" s="66">
        <v>-61918959.990000002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48" t="s">
        <v>26</v>
      </c>
      <c r="D7" s="47">
        <v>1.53</v>
      </c>
      <c r="E7" s="47">
        <v>1.34</v>
      </c>
      <c r="F7" s="47">
        <v>0.96</v>
      </c>
      <c r="G7" s="47">
        <f t="shared" si="0"/>
        <v>0</v>
      </c>
      <c r="H7" s="53">
        <v>10719033.26</v>
      </c>
      <c r="I7" s="66">
        <v>-1007844.36</v>
      </c>
      <c r="J7" s="42">
        <f t="shared" si="1"/>
        <v>1</v>
      </c>
      <c r="K7" s="57">
        <f t="shared" si="2"/>
        <v>-1007844.36</v>
      </c>
      <c r="L7" s="45">
        <f t="shared" ref="L7:L20" si="5">+H7/K7</f>
        <v>-10.635603755325873</v>
      </c>
      <c r="M7" s="43">
        <f t="shared" si="4"/>
        <v>0</v>
      </c>
      <c r="N7" s="46">
        <f t="shared" si="3"/>
        <v>1</v>
      </c>
      <c r="O7" s="46">
        <v>1</v>
      </c>
      <c r="P7" s="100">
        <v>-738316.74</v>
      </c>
      <c r="Q7" s="66">
        <v>-790764.87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48" t="s">
        <v>25</v>
      </c>
      <c r="D8" s="47">
        <v>2.02</v>
      </c>
      <c r="E8" s="47">
        <v>1.62</v>
      </c>
      <c r="F8" s="47">
        <v>1.05</v>
      </c>
      <c r="G8" s="64">
        <f t="shared" si="0"/>
        <v>0</v>
      </c>
      <c r="H8" s="53">
        <v>10119793.550000001</v>
      </c>
      <c r="I8" s="66">
        <v>-746036.08</v>
      </c>
      <c r="J8" s="55">
        <f t="shared" si="1"/>
        <v>1</v>
      </c>
      <c r="K8" s="57">
        <f t="shared" si="2"/>
        <v>-746036.08</v>
      </c>
      <c r="L8" s="45">
        <f t="shared" si="5"/>
        <v>-13.564750849583577</v>
      </c>
      <c r="M8" s="47">
        <f t="shared" si="4"/>
        <v>0</v>
      </c>
      <c r="N8" s="46">
        <f t="shared" si="3"/>
        <v>1</v>
      </c>
      <c r="O8" s="46">
        <v>1</v>
      </c>
      <c r="P8" s="100">
        <v>-110664.37</v>
      </c>
      <c r="Q8" s="53">
        <v>325006.28000000003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48" t="s">
        <v>24</v>
      </c>
      <c r="D9" s="47">
        <v>1.95</v>
      </c>
      <c r="E9" s="47">
        <v>1.67</v>
      </c>
      <c r="F9" s="47">
        <v>1.29</v>
      </c>
      <c r="G9" s="47">
        <f t="shared" si="0"/>
        <v>0</v>
      </c>
      <c r="H9" s="53">
        <v>13504149.92</v>
      </c>
      <c r="I9" s="66">
        <v>-1217821.17</v>
      </c>
      <c r="J9" s="42">
        <f t="shared" si="1"/>
        <v>1</v>
      </c>
      <c r="K9" s="57">
        <f t="shared" si="2"/>
        <v>-1217821.17</v>
      </c>
      <c r="L9" s="45">
        <f t="shared" si="5"/>
        <v>-11.088779085684642</v>
      </c>
      <c r="M9" s="43">
        <f t="shared" si="4"/>
        <v>0</v>
      </c>
      <c r="N9" s="46">
        <f t="shared" si="3"/>
        <v>1</v>
      </c>
      <c r="O9" s="46">
        <v>0</v>
      </c>
      <c r="P9" s="100">
        <v>-786676.86</v>
      </c>
      <c r="Q9" s="53">
        <v>4141904.49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49" t="s">
        <v>23</v>
      </c>
      <c r="D10" s="42">
        <v>1.23</v>
      </c>
      <c r="E10" s="47">
        <v>1.1299999999999999</v>
      </c>
      <c r="F10" s="47">
        <v>0.88</v>
      </c>
      <c r="G10" s="42">
        <f t="shared" si="0"/>
        <v>1</v>
      </c>
      <c r="H10" s="53">
        <v>4043774.43</v>
      </c>
      <c r="I10" s="66">
        <v>-390693.78</v>
      </c>
      <c r="J10" s="42">
        <f t="shared" si="1"/>
        <v>1</v>
      </c>
      <c r="K10" s="57">
        <f t="shared" si="2"/>
        <v>-390693.78</v>
      </c>
      <c r="L10" s="45">
        <f t="shared" si="5"/>
        <v>-10.350240103643319</v>
      </c>
      <c r="M10" s="43">
        <f t="shared" si="4"/>
        <v>0</v>
      </c>
      <c r="N10" s="46">
        <f t="shared" si="3"/>
        <v>2</v>
      </c>
      <c r="O10" s="46">
        <v>2</v>
      </c>
      <c r="P10" s="100">
        <v>-160767.79999999999</v>
      </c>
      <c r="Q10" s="66">
        <v>-2214435.8199999998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49" t="s">
        <v>22</v>
      </c>
      <c r="D11" s="42">
        <v>1.1100000000000001</v>
      </c>
      <c r="E11" s="42">
        <v>0.95</v>
      </c>
      <c r="F11" s="42">
        <v>0.62</v>
      </c>
      <c r="G11" s="42">
        <f t="shared" si="0"/>
        <v>3</v>
      </c>
      <c r="H11" s="53">
        <v>6745356.6399999997</v>
      </c>
      <c r="I11" s="66">
        <v>-1783959.99</v>
      </c>
      <c r="J11" s="42">
        <f t="shared" si="1"/>
        <v>1</v>
      </c>
      <c r="K11" s="57">
        <f t="shared" si="2"/>
        <v>-1783959.99</v>
      </c>
      <c r="L11" s="45">
        <f t="shared" si="5"/>
        <v>-3.7811143062687185</v>
      </c>
      <c r="M11" s="42">
        <f t="shared" si="4"/>
        <v>1</v>
      </c>
      <c r="N11" s="46">
        <f t="shared" si="3"/>
        <v>5</v>
      </c>
      <c r="O11" s="46">
        <v>3</v>
      </c>
      <c r="P11" s="100">
        <v>-500513.71</v>
      </c>
      <c r="Q11" s="66">
        <v>-23330712.640000001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49" t="s">
        <v>21</v>
      </c>
      <c r="D12" s="90">
        <v>1.3</v>
      </c>
      <c r="E12" s="47">
        <v>1.1200000000000001</v>
      </c>
      <c r="F12" s="56">
        <v>0.8</v>
      </c>
      <c r="G12" s="42">
        <f t="shared" si="0"/>
        <v>1</v>
      </c>
      <c r="H12" s="53">
        <v>8412715.2400000002</v>
      </c>
      <c r="I12" s="53">
        <v>46356.91</v>
      </c>
      <c r="J12" s="47">
        <f t="shared" si="1"/>
        <v>0</v>
      </c>
      <c r="K12" s="51">
        <f t="shared" si="2"/>
        <v>46356.91</v>
      </c>
      <c r="L12" s="45">
        <f t="shared" si="5"/>
        <v>181.47704926838307</v>
      </c>
      <c r="M12" s="43">
        <f t="shared" si="4"/>
        <v>0</v>
      </c>
      <c r="N12" s="46">
        <f t="shared" si="3"/>
        <v>1</v>
      </c>
      <c r="O12" s="46">
        <v>1</v>
      </c>
      <c r="P12" s="54">
        <v>196652.73</v>
      </c>
      <c r="Q12" s="66">
        <v>-5958139.7400000002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49" t="s">
        <v>20</v>
      </c>
      <c r="D13" s="42">
        <v>1.28</v>
      </c>
      <c r="E13" s="47">
        <v>1.18</v>
      </c>
      <c r="F13" s="47">
        <v>1.02</v>
      </c>
      <c r="G13" s="42">
        <f t="shared" si="0"/>
        <v>1</v>
      </c>
      <c r="H13" s="53">
        <v>6453457.4100000001</v>
      </c>
      <c r="I13" s="66">
        <v>-840870.87</v>
      </c>
      <c r="J13" s="42">
        <f t="shared" si="1"/>
        <v>1</v>
      </c>
      <c r="K13" s="57">
        <f t="shared" si="2"/>
        <v>-840870.87</v>
      </c>
      <c r="L13" s="45">
        <f t="shared" si="5"/>
        <v>-7.6747306158911179</v>
      </c>
      <c r="M13" s="43">
        <f t="shared" si="4"/>
        <v>0</v>
      </c>
      <c r="N13" s="46">
        <f t="shared" si="3"/>
        <v>2</v>
      </c>
      <c r="O13" s="46">
        <v>1</v>
      </c>
      <c r="P13" s="100">
        <v>-305999.98</v>
      </c>
      <c r="Q13" s="53">
        <v>368721.29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49" t="s">
        <v>19</v>
      </c>
      <c r="D14" s="47">
        <v>1.79</v>
      </c>
      <c r="E14" s="47">
        <v>1.57</v>
      </c>
      <c r="F14" s="56">
        <v>1</v>
      </c>
      <c r="G14" s="47">
        <f t="shared" si="0"/>
        <v>0</v>
      </c>
      <c r="H14" s="53">
        <v>11666195.220000001</v>
      </c>
      <c r="I14" s="66">
        <v>-414440.15</v>
      </c>
      <c r="J14" s="42">
        <f t="shared" si="1"/>
        <v>1</v>
      </c>
      <c r="K14" s="57">
        <f t="shared" si="2"/>
        <v>-414440.15</v>
      </c>
      <c r="L14" s="45">
        <f t="shared" si="5"/>
        <v>-28.149288190345459</v>
      </c>
      <c r="M14" s="43">
        <f t="shared" si="4"/>
        <v>0</v>
      </c>
      <c r="N14" s="46">
        <f t="shared" si="3"/>
        <v>1</v>
      </c>
      <c r="O14" s="46">
        <v>0</v>
      </c>
      <c r="P14" s="100">
        <v>-112591.89</v>
      </c>
      <c r="Q14" s="53">
        <v>72202.679999999993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49" t="s">
        <v>18</v>
      </c>
      <c r="D15" s="56">
        <v>2.5</v>
      </c>
      <c r="E15" s="47">
        <v>2.16</v>
      </c>
      <c r="F15" s="56">
        <v>1.7</v>
      </c>
      <c r="G15" s="47">
        <f t="shared" si="0"/>
        <v>0</v>
      </c>
      <c r="H15" s="53">
        <v>19442948.75</v>
      </c>
      <c r="I15" s="53">
        <v>1190708.75</v>
      </c>
      <c r="J15" s="47">
        <f t="shared" si="1"/>
        <v>0</v>
      </c>
      <c r="K15" s="51">
        <f t="shared" si="2"/>
        <v>1190708.75</v>
      </c>
      <c r="L15" s="45">
        <f t="shared" si="5"/>
        <v>16.328887101904645</v>
      </c>
      <c r="M15" s="43">
        <f t="shared" si="4"/>
        <v>0</v>
      </c>
      <c r="N15" s="46">
        <f t="shared" si="3"/>
        <v>0</v>
      </c>
      <c r="O15" s="46">
        <v>0</v>
      </c>
      <c r="P15" s="100">
        <v>-175956.52</v>
      </c>
      <c r="Q15" s="53">
        <v>9072735.1099999994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49" t="s">
        <v>17</v>
      </c>
      <c r="D16" s="56">
        <v>3</v>
      </c>
      <c r="E16" s="47">
        <v>2.34</v>
      </c>
      <c r="F16" s="47">
        <v>1.98</v>
      </c>
      <c r="G16" s="47">
        <f t="shared" si="0"/>
        <v>0</v>
      </c>
      <c r="H16" s="53">
        <v>52125174.840000004</v>
      </c>
      <c r="I16" s="53">
        <v>7127083.5899999999</v>
      </c>
      <c r="J16" s="47">
        <f t="shared" si="1"/>
        <v>0</v>
      </c>
      <c r="K16" s="51">
        <f t="shared" si="2"/>
        <v>7127083.5899999999</v>
      </c>
      <c r="L16" s="45">
        <f t="shared" si="5"/>
        <v>7.3136752476337943</v>
      </c>
      <c r="M16" s="43">
        <f t="shared" si="4"/>
        <v>0</v>
      </c>
      <c r="N16" s="46">
        <f t="shared" si="3"/>
        <v>0</v>
      </c>
      <c r="O16" s="46">
        <v>0</v>
      </c>
      <c r="P16" s="100">
        <v>-2059955.8</v>
      </c>
      <c r="Q16" s="53">
        <v>25548804.18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49" t="s">
        <v>16</v>
      </c>
      <c r="D17" s="47">
        <v>2.0299999999999998</v>
      </c>
      <c r="E17" s="47">
        <v>1.61</v>
      </c>
      <c r="F17" s="47">
        <v>1.28</v>
      </c>
      <c r="G17" s="47">
        <f t="shared" si="0"/>
        <v>0</v>
      </c>
      <c r="H17" s="53">
        <v>3718967.68</v>
      </c>
      <c r="I17" s="66">
        <v>-1062409.52</v>
      </c>
      <c r="J17" s="42">
        <f t="shared" si="1"/>
        <v>1</v>
      </c>
      <c r="K17" s="57">
        <f t="shared" si="2"/>
        <v>-1062409.52</v>
      </c>
      <c r="L17" s="45">
        <f t="shared" si="5"/>
        <v>-3.5005029698905559</v>
      </c>
      <c r="M17" s="42">
        <f t="shared" si="4"/>
        <v>1</v>
      </c>
      <c r="N17" s="46">
        <f t="shared" si="3"/>
        <v>2</v>
      </c>
      <c r="O17" s="46">
        <v>1</v>
      </c>
      <c r="P17" s="100">
        <v>-823721.43</v>
      </c>
      <c r="Q17" s="53">
        <v>999786.59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49" t="s">
        <v>15</v>
      </c>
      <c r="D18" s="42">
        <v>1.25</v>
      </c>
      <c r="E18" s="47">
        <v>1.02</v>
      </c>
      <c r="F18" s="42">
        <v>0.56000000000000005</v>
      </c>
      <c r="G18" s="42">
        <f t="shared" si="0"/>
        <v>2</v>
      </c>
      <c r="H18" s="53">
        <v>4240012.62</v>
      </c>
      <c r="I18" s="66">
        <v>-1417582.46</v>
      </c>
      <c r="J18" s="42">
        <f t="shared" si="1"/>
        <v>1</v>
      </c>
      <c r="K18" s="57">
        <f t="shared" si="2"/>
        <v>-1417582.46</v>
      </c>
      <c r="L18" s="45">
        <f t="shared" si="5"/>
        <v>-2.9910165649199696</v>
      </c>
      <c r="M18" s="42">
        <f t="shared" si="4"/>
        <v>2</v>
      </c>
      <c r="N18" s="46">
        <f t="shared" si="3"/>
        <v>5</v>
      </c>
      <c r="O18" s="46">
        <v>3</v>
      </c>
      <c r="P18" s="100">
        <v>-796980.52</v>
      </c>
      <c r="Q18" s="66">
        <v>-7414986.0999999996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49" t="s">
        <v>14</v>
      </c>
      <c r="D19" s="42">
        <v>0.75</v>
      </c>
      <c r="E19" s="42">
        <v>0.62</v>
      </c>
      <c r="F19" s="42">
        <v>0.37</v>
      </c>
      <c r="G19" s="42">
        <f t="shared" si="0"/>
        <v>3</v>
      </c>
      <c r="H19" s="66">
        <v>-3545406.22</v>
      </c>
      <c r="I19" s="66">
        <v>-1601439.49</v>
      </c>
      <c r="J19" s="42">
        <f t="shared" si="1"/>
        <v>2</v>
      </c>
      <c r="K19" s="57">
        <f t="shared" si="2"/>
        <v>-1601439.49</v>
      </c>
      <c r="L19" s="45">
        <f t="shared" si="5"/>
        <v>2.2138870947911995</v>
      </c>
      <c r="M19" s="42">
        <f t="shared" si="4"/>
        <v>2</v>
      </c>
      <c r="N19" s="46">
        <f t="shared" si="3"/>
        <v>7</v>
      </c>
      <c r="O19" s="46">
        <v>6</v>
      </c>
      <c r="P19" s="100">
        <v>-158219.95000000001</v>
      </c>
      <c r="Q19" s="66">
        <v>-9085717.4000000004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48" t="s">
        <v>13</v>
      </c>
      <c r="D20" s="47">
        <v>1.91</v>
      </c>
      <c r="E20" s="47">
        <v>1.66</v>
      </c>
      <c r="F20" s="47">
        <v>1.25</v>
      </c>
      <c r="G20" s="47">
        <f t="shared" si="0"/>
        <v>0</v>
      </c>
      <c r="H20" s="53">
        <v>5858980.54</v>
      </c>
      <c r="I20" s="66">
        <v>-935524.44</v>
      </c>
      <c r="J20" s="42">
        <f t="shared" si="1"/>
        <v>1</v>
      </c>
      <c r="K20" s="57">
        <f t="shared" si="2"/>
        <v>-935524.44</v>
      </c>
      <c r="L20" s="45">
        <f t="shared" si="5"/>
        <v>-6.2627765662648009</v>
      </c>
      <c r="M20" s="43">
        <f t="shared" si="4"/>
        <v>0</v>
      </c>
      <c r="N20" s="46">
        <f t="shared" si="3"/>
        <v>1</v>
      </c>
      <c r="O20" s="46">
        <v>1</v>
      </c>
      <c r="P20" s="100">
        <v>-611226.43999999994</v>
      </c>
      <c r="Q20" s="53">
        <v>1599504.24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38"/>
      <c r="N27" s="38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5" sqref="D1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18.710937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45" t="s">
        <v>84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61" t="s">
        <v>53</v>
      </c>
      <c r="P1" s="84"/>
      <c r="Q1" s="41"/>
    </row>
    <row r="2" spans="1:25" ht="54.75" customHeight="1" thickBot="1">
      <c r="C2" s="133" t="s">
        <v>41</v>
      </c>
      <c r="D2" s="140" t="s">
        <v>40</v>
      </c>
      <c r="E2" s="140"/>
      <c r="F2" s="140"/>
      <c r="G2" s="140"/>
      <c r="H2" s="141" t="s">
        <v>39</v>
      </c>
      <c r="I2" s="141"/>
      <c r="J2" s="141"/>
      <c r="K2" s="142" t="s">
        <v>38</v>
      </c>
      <c r="L2" s="142"/>
      <c r="M2" s="142"/>
      <c r="N2" s="143" t="s">
        <v>85</v>
      </c>
      <c r="O2" s="128" t="s">
        <v>86</v>
      </c>
      <c r="P2" s="136" t="s">
        <v>56</v>
      </c>
      <c r="Q2" s="129" t="s">
        <v>37</v>
      </c>
    </row>
    <row r="3" spans="1:25" ht="38.25" customHeight="1" thickBot="1">
      <c r="C3" s="133"/>
      <c r="D3" s="130" t="s">
        <v>36</v>
      </c>
      <c r="E3" s="130" t="s">
        <v>35</v>
      </c>
      <c r="F3" s="130" t="s">
        <v>34</v>
      </c>
      <c r="G3" s="131" t="s">
        <v>29</v>
      </c>
      <c r="H3" s="132" t="s">
        <v>33</v>
      </c>
      <c r="I3" s="133" t="s">
        <v>32</v>
      </c>
      <c r="J3" s="134" t="s">
        <v>29</v>
      </c>
      <c r="K3" s="135" t="s">
        <v>31</v>
      </c>
      <c r="L3" s="133" t="s">
        <v>30</v>
      </c>
      <c r="M3" s="144" t="s">
        <v>29</v>
      </c>
      <c r="N3" s="143"/>
      <c r="O3" s="128"/>
      <c r="P3" s="137"/>
      <c r="Q3" s="129"/>
    </row>
    <row r="4" spans="1:25" ht="36.75" customHeight="1" thickBot="1">
      <c r="C4" s="133"/>
      <c r="D4" s="130"/>
      <c r="E4" s="130"/>
      <c r="F4" s="130"/>
      <c r="G4" s="131"/>
      <c r="H4" s="132"/>
      <c r="I4" s="133"/>
      <c r="J4" s="134"/>
      <c r="K4" s="135"/>
      <c r="L4" s="133"/>
      <c r="M4" s="144"/>
      <c r="N4" s="143"/>
      <c r="O4" s="128"/>
      <c r="P4" s="138"/>
      <c r="Q4" s="12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2" t="s">
        <v>28</v>
      </c>
      <c r="D5" s="96"/>
      <c r="E5" s="96"/>
      <c r="F5" s="96"/>
      <c r="G5" s="47">
        <f t="shared" ref="G5:G20" si="0">(IF(D5&lt;1.5,1,0))+(IF(E5&lt;1,1,0))+(IF(F5&lt;0.8,1,0))</f>
        <v>3</v>
      </c>
      <c r="H5" s="97"/>
      <c r="I5" s="98"/>
      <c r="J5" s="42">
        <f t="shared" ref="J5:J20" si="1">IF(I5&lt;0,1,0)+IF(H5&lt;0,1,0)</f>
        <v>0</v>
      </c>
      <c r="K5" s="57">
        <f>SUM(I5/10)</f>
        <v>0</v>
      </c>
      <c r="L5" s="45" t="e">
        <f>+H5/K5</f>
        <v>#DIV/0!</v>
      </c>
      <c r="M5" s="43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46">
        <f t="shared" ref="N5:N20" si="2">SUM(G5+J5+M5)</f>
        <v>3</v>
      </c>
      <c r="O5" s="46">
        <f>มิ.ย.64!N5</f>
        <v>3</v>
      </c>
      <c r="P5" s="97"/>
      <c r="Q5" s="97"/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2" t="s">
        <v>27</v>
      </c>
      <c r="D6" s="96"/>
      <c r="E6" s="96"/>
      <c r="F6" s="96"/>
      <c r="G6" s="55">
        <f t="shared" si="0"/>
        <v>3</v>
      </c>
      <c r="H6" s="97"/>
      <c r="I6" s="98"/>
      <c r="J6" s="55">
        <f>IF(I6&lt;0,1,0)+IF(H6&lt;0,1,0)</f>
        <v>0</v>
      </c>
      <c r="K6" s="57">
        <f t="shared" ref="K6:K20" si="3">SUM(I6/10)</f>
        <v>0</v>
      </c>
      <c r="L6" s="45" t="e">
        <f>+H6/K6</f>
        <v>#DIV/0!</v>
      </c>
      <c r="M6" s="42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46">
        <f>SUM(G6+J6+M6)</f>
        <v>3</v>
      </c>
      <c r="O6" s="46">
        <f>มิ.ย.64!N6</f>
        <v>3</v>
      </c>
      <c r="P6" s="99"/>
      <c r="Q6" s="97"/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2" t="s">
        <v>26</v>
      </c>
      <c r="D7" s="96"/>
      <c r="E7" s="96"/>
      <c r="F7" s="96"/>
      <c r="G7" s="42">
        <f t="shared" si="0"/>
        <v>3</v>
      </c>
      <c r="H7" s="99"/>
      <c r="I7" s="98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มิ.ย.64!N7</f>
        <v>3</v>
      </c>
      <c r="P7" s="97"/>
      <c r="Q7" s="97"/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2" t="s">
        <v>25</v>
      </c>
      <c r="D8" s="96"/>
      <c r="E8" s="96"/>
      <c r="F8" s="96"/>
      <c r="G8" s="64">
        <f t="shared" si="0"/>
        <v>3</v>
      </c>
      <c r="H8" s="97"/>
      <c r="I8" s="98"/>
      <c r="J8" s="55">
        <f t="shared" si="1"/>
        <v>0</v>
      </c>
      <c r="K8" s="57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มิ.ย.64!N8</f>
        <v>3</v>
      </c>
      <c r="P8" s="97"/>
      <c r="Q8" s="97"/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2" t="s">
        <v>24</v>
      </c>
      <c r="D9" s="96"/>
      <c r="E9" s="96"/>
      <c r="F9" s="96"/>
      <c r="G9" s="47">
        <f t="shared" si="0"/>
        <v>3</v>
      </c>
      <c r="H9" s="97"/>
      <c r="I9" s="98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มิ.ย.64!N9</f>
        <v>3</v>
      </c>
      <c r="P9" s="97"/>
      <c r="Q9" s="97"/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3" t="s">
        <v>23</v>
      </c>
      <c r="D10" s="96"/>
      <c r="E10" s="96"/>
      <c r="F10" s="96"/>
      <c r="G10" s="42">
        <f t="shared" si="0"/>
        <v>3</v>
      </c>
      <c r="H10" s="97"/>
      <c r="I10" s="98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มิ.ย.64!N10</f>
        <v>3</v>
      </c>
      <c r="P10" s="97"/>
      <c r="Q10" s="97"/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3" t="s">
        <v>22</v>
      </c>
      <c r="D11" s="96"/>
      <c r="E11" s="96"/>
      <c r="F11" s="96"/>
      <c r="G11" s="42">
        <f t="shared" si="0"/>
        <v>3</v>
      </c>
      <c r="H11" s="99"/>
      <c r="I11" s="98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มิ.ย.64!N11</f>
        <v>3</v>
      </c>
      <c r="P11" s="97"/>
      <c r="Q11" s="97"/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3" t="s">
        <v>21</v>
      </c>
      <c r="D12" s="96"/>
      <c r="E12" s="96"/>
      <c r="F12" s="96"/>
      <c r="G12" s="42">
        <f t="shared" si="0"/>
        <v>3</v>
      </c>
      <c r="H12" s="97"/>
      <c r="I12" s="98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มิ.ย.64!N12</f>
        <v>3</v>
      </c>
      <c r="P12" s="97"/>
      <c r="Q12" s="97"/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3" t="s">
        <v>20</v>
      </c>
      <c r="D13" s="96"/>
      <c r="E13" s="96"/>
      <c r="F13" s="96"/>
      <c r="G13" s="42">
        <f t="shared" si="0"/>
        <v>3</v>
      </c>
      <c r="H13" s="97"/>
      <c r="I13" s="98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มิ.ย.64!N13</f>
        <v>3</v>
      </c>
      <c r="P13" s="97"/>
      <c r="Q13" s="97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3" t="s">
        <v>19</v>
      </c>
      <c r="D14" s="96"/>
      <c r="E14" s="96"/>
      <c r="F14" s="96"/>
      <c r="G14" s="47">
        <f t="shared" si="0"/>
        <v>3</v>
      </c>
      <c r="H14" s="97"/>
      <c r="I14" s="98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มิ.ย.64!N14</f>
        <v>3</v>
      </c>
      <c r="P14" s="97"/>
      <c r="Q14" s="97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3" t="s">
        <v>18</v>
      </c>
      <c r="D15" s="96"/>
      <c r="E15" s="96"/>
      <c r="F15" s="96"/>
      <c r="G15" s="47">
        <f t="shared" si="0"/>
        <v>3</v>
      </c>
      <c r="H15" s="97"/>
      <c r="I15" s="98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มิ.ย.64!N15</f>
        <v>3</v>
      </c>
      <c r="P15" s="97"/>
      <c r="Q15" s="97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3" t="s">
        <v>17</v>
      </c>
      <c r="D16" s="96"/>
      <c r="E16" s="96"/>
      <c r="F16" s="96"/>
      <c r="G16" s="47">
        <f t="shared" si="0"/>
        <v>3</v>
      </c>
      <c r="H16" s="97"/>
      <c r="I16" s="98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มิ.ย.64!N16</f>
        <v>3</v>
      </c>
      <c r="P16" s="97"/>
      <c r="Q16" s="97"/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3" t="s">
        <v>16</v>
      </c>
      <c r="D17" s="56"/>
      <c r="E17" s="56"/>
      <c r="F17" s="56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มิ.ย.64!N17</f>
        <v>3</v>
      </c>
      <c r="P17" s="92"/>
      <c r="Q17" s="53"/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3" t="s">
        <v>15</v>
      </c>
      <c r="D18" s="90"/>
      <c r="E18" s="56"/>
      <c r="F18" s="90"/>
      <c r="G18" s="42">
        <f t="shared" si="0"/>
        <v>3</v>
      </c>
      <c r="H18" s="53"/>
      <c r="I18" s="66"/>
      <c r="J18" s="42">
        <f t="shared" si="1"/>
        <v>0</v>
      </c>
      <c r="K18" s="57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มิ.ย.64!N18</f>
        <v>3</v>
      </c>
      <c r="P18" s="92"/>
      <c r="Q18" s="66"/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3" t="s">
        <v>14</v>
      </c>
      <c r="D19" s="90"/>
      <c r="E19" s="90"/>
      <c r="F19" s="90"/>
      <c r="G19" s="42">
        <f t="shared" si="0"/>
        <v>3</v>
      </c>
      <c r="H19" s="66"/>
      <c r="I19" s="53"/>
      <c r="J19" s="42">
        <f t="shared" si="1"/>
        <v>0</v>
      </c>
      <c r="K19" s="51">
        <f t="shared" si="3"/>
        <v>0</v>
      </c>
      <c r="L19" s="45" t="e">
        <f t="shared" si="5"/>
        <v>#DIV/0!</v>
      </c>
      <c r="M19" s="42" t="b">
        <f t="shared" si="4"/>
        <v>0</v>
      </c>
      <c r="N19" s="46">
        <f t="shared" si="2"/>
        <v>3</v>
      </c>
      <c r="O19" s="46">
        <f>มิ.ย.64!N19</f>
        <v>3</v>
      </c>
      <c r="P19" s="92"/>
      <c r="Q19" s="66"/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2" t="s">
        <v>13</v>
      </c>
      <c r="D20" s="56"/>
      <c r="E20" s="56"/>
      <c r="F20" s="56"/>
      <c r="G20" s="47">
        <f t="shared" si="0"/>
        <v>3</v>
      </c>
      <c r="H20" s="53"/>
      <c r="I20" s="66"/>
      <c r="J20" s="42">
        <f t="shared" si="1"/>
        <v>0</v>
      </c>
      <c r="K20" s="57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มิ.ย.64!N20</f>
        <v>3</v>
      </c>
      <c r="P20" s="92"/>
      <c r="Q20" s="53"/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0"/>
      <c r="N27" s="60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11" sqref="P11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9" t="s">
        <v>60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61" t="s">
        <v>53</v>
      </c>
      <c r="P1" s="41"/>
    </row>
    <row r="2" spans="1:25" ht="54.75" customHeight="1" thickBot="1">
      <c r="C2" s="133" t="s">
        <v>41</v>
      </c>
      <c r="D2" s="140" t="s">
        <v>40</v>
      </c>
      <c r="E2" s="140"/>
      <c r="F2" s="140"/>
      <c r="G2" s="140"/>
      <c r="H2" s="141" t="s">
        <v>39</v>
      </c>
      <c r="I2" s="141"/>
      <c r="J2" s="141"/>
      <c r="K2" s="142" t="s">
        <v>38</v>
      </c>
      <c r="L2" s="142"/>
      <c r="M2" s="142"/>
      <c r="N2" s="143" t="s">
        <v>62</v>
      </c>
      <c r="O2" s="128" t="s">
        <v>61</v>
      </c>
      <c r="P2" s="136" t="s">
        <v>56</v>
      </c>
      <c r="Q2" s="129" t="s">
        <v>37</v>
      </c>
    </row>
    <row r="3" spans="1:25" ht="38.25" customHeight="1" thickBot="1">
      <c r="C3" s="133"/>
      <c r="D3" s="130" t="s">
        <v>36</v>
      </c>
      <c r="E3" s="130" t="s">
        <v>35</v>
      </c>
      <c r="F3" s="130" t="s">
        <v>34</v>
      </c>
      <c r="G3" s="131" t="s">
        <v>29</v>
      </c>
      <c r="H3" s="132" t="s">
        <v>33</v>
      </c>
      <c r="I3" s="133" t="s">
        <v>32</v>
      </c>
      <c r="J3" s="134" t="s">
        <v>29</v>
      </c>
      <c r="K3" s="135" t="s">
        <v>31</v>
      </c>
      <c r="L3" s="133" t="s">
        <v>30</v>
      </c>
      <c r="M3" s="144" t="s">
        <v>29</v>
      </c>
      <c r="N3" s="143"/>
      <c r="O3" s="128"/>
      <c r="P3" s="137"/>
      <c r="Q3" s="129"/>
    </row>
    <row r="4" spans="1:25" ht="36.75" customHeight="1" thickBot="1">
      <c r="C4" s="133"/>
      <c r="D4" s="130"/>
      <c r="E4" s="130"/>
      <c r="F4" s="130"/>
      <c r="G4" s="131"/>
      <c r="H4" s="132"/>
      <c r="I4" s="133"/>
      <c r="J4" s="134"/>
      <c r="K4" s="135"/>
      <c r="L4" s="133"/>
      <c r="M4" s="144"/>
      <c r="N4" s="143"/>
      <c r="O4" s="128"/>
      <c r="P4" s="138"/>
      <c r="Q4" s="12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2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 t="shared" ref="K5:K20" si="2">SUM(I5/2)</f>
        <v>0</v>
      </c>
      <c r="L5" s="45" t="e">
        <f>+H5/K5</f>
        <v>#DIV/0!</v>
      </c>
      <c r="M5" s="43" t="b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3</v>
      </c>
      <c r="O5" s="46">
        <f>ต.ค.63!N5</f>
        <v>0</v>
      </c>
      <c r="P5" s="81"/>
      <c r="Q5" s="53"/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2" t="s">
        <v>27</v>
      </c>
      <c r="D6" s="42"/>
      <c r="E6" s="42"/>
      <c r="F6" s="42"/>
      <c r="G6" s="55">
        <f t="shared" si="0"/>
        <v>3</v>
      </c>
      <c r="H6" s="66"/>
      <c r="I6" s="53"/>
      <c r="J6" s="55">
        <f>IF(I6&lt;0,1,0)+IF(H6&lt;0,1,0)</f>
        <v>0</v>
      </c>
      <c r="K6" s="51">
        <f t="shared" si="2"/>
        <v>0</v>
      </c>
      <c r="L6" s="45" t="e">
        <f>+H6/K6</f>
        <v>#DIV/0!</v>
      </c>
      <c r="M6" s="43" t="b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3</v>
      </c>
      <c r="O6" s="46">
        <f>ต.ค.63!N6</f>
        <v>4</v>
      </c>
      <c r="P6" s="81"/>
      <c r="Q6" s="66"/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2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2"/>
        <v>0</v>
      </c>
      <c r="L7" s="45" t="e">
        <f t="shared" ref="L7:L20" si="4">+H7/K7</f>
        <v>#DIV/0!</v>
      </c>
      <c r="M7" s="43" t="b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3</v>
      </c>
      <c r="O7" s="46">
        <f>ต.ค.63!N7</f>
        <v>1</v>
      </c>
      <c r="P7" s="81"/>
      <c r="Q7" s="66"/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2" t="s">
        <v>25</v>
      </c>
      <c r="D8" s="47"/>
      <c r="E8" s="47"/>
      <c r="F8" s="47"/>
      <c r="G8" s="64">
        <f t="shared" si="0"/>
        <v>3</v>
      </c>
      <c r="H8" s="53"/>
      <c r="I8" s="53"/>
      <c r="J8" s="64">
        <f t="shared" si="1"/>
        <v>0</v>
      </c>
      <c r="K8" s="51">
        <f t="shared" si="2"/>
        <v>0</v>
      </c>
      <c r="L8" s="45" t="e">
        <f t="shared" si="4"/>
        <v>#DIV/0!</v>
      </c>
      <c r="M8" s="43" t="b">
        <f t="shared" si="5"/>
        <v>0</v>
      </c>
      <c r="N8" s="46">
        <f t="shared" si="3"/>
        <v>3</v>
      </c>
      <c r="O8" s="46">
        <f>ต.ค.63!N8</f>
        <v>1</v>
      </c>
      <c r="P8" s="81"/>
      <c r="Q8" s="53"/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2" t="s">
        <v>24</v>
      </c>
      <c r="D9" s="47"/>
      <c r="E9" s="56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2"/>
        <v>0</v>
      </c>
      <c r="L9" s="45" t="e">
        <f t="shared" si="4"/>
        <v>#DIV/0!</v>
      </c>
      <c r="M9" s="43" t="b">
        <f t="shared" si="5"/>
        <v>0</v>
      </c>
      <c r="N9" s="46">
        <f t="shared" si="3"/>
        <v>3</v>
      </c>
      <c r="O9" s="46">
        <f>ต.ค.63!N9</f>
        <v>1</v>
      </c>
      <c r="P9" s="81"/>
      <c r="Q9" s="53"/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3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2"/>
        <v>0</v>
      </c>
      <c r="L10" s="45" t="e">
        <f t="shared" si="4"/>
        <v>#DIV/0!</v>
      </c>
      <c r="M10" s="43" t="b">
        <f t="shared" si="5"/>
        <v>0</v>
      </c>
      <c r="N10" s="46">
        <f t="shared" si="3"/>
        <v>3</v>
      </c>
      <c r="O10" s="46">
        <f>ต.ค.63!N10</f>
        <v>2</v>
      </c>
      <c r="P10" s="81"/>
      <c r="Q10" s="53"/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3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2"/>
        <v>0</v>
      </c>
      <c r="L11" s="45" t="e">
        <f t="shared" si="4"/>
        <v>#DIV/0!</v>
      </c>
      <c r="M11" s="43" t="b">
        <f t="shared" si="5"/>
        <v>0</v>
      </c>
      <c r="N11" s="46">
        <f t="shared" si="3"/>
        <v>3</v>
      </c>
      <c r="O11" s="46">
        <f>ต.ค.63!N11</f>
        <v>5</v>
      </c>
      <c r="P11" s="81"/>
      <c r="Q11" s="66"/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3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2"/>
        <v>0</v>
      </c>
      <c r="L12" s="45" t="e">
        <f t="shared" si="4"/>
        <v>#DIV/0!</v>
      </c>
      <c r="M12" s="43" t="b">
        <f t="shared" si="5"/>
        <v>0</v>
      </c>
      <c r="N12" s="46">
        <f t="shared" si="3"/>
        <v>3</v>
      </c>
      <c r="O12" s="46">
        <f>ต.ค.63!N12</f>
        <v>1</v>
      </c>
      <c r="P12" s="81"/>
      <c r="Q12" s="53"/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3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2"/>
        <v>0</v>
      </c>
      <c r="L13" s="45" t="e">
        <f t="shared" si="4"/>
        <v>#DIV/0!</v>
      </c>
      <c r="M13" s="43" t="b">
        <f t="shared" si="5"/>
        <v>0</v>
      </c>
      <c r="N13" s="46">
        <f t="shared" si="3"/>
        <v>3</v>
      </c>
      <c r="O13" s="46">
        <f>ต.ค.63!N13</f>
        <v>2</v>
      </c>
      <c r="P13" s="81"/>
      <c r="Q13" s="53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3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2"/>
        <v>0</v>
      </c>
      <c r="L14" s="45" t="e">
        <f t="shared" si="4"/>
        <v>#DIV/0!</v>
      </c>
      <c r="M14" s="43" t="b">
        <f t="shared" si="5"/>
        <v>0</v>
      </c>
      <c r="N14" s="46">
        <f t="shared" si="3"/>
        <v>3</v>
      </c>
      <c r="O14" s="46">
        <f>ต.ค.63!N14</f>
        <v>1</v>
      </c>
      <c r="P14" s="81"/>
      <c r="Q14" s="53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3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2"/>
        <v>0</v>
      </c>
      <c r="L15" s="45" t="e">
        <f t="shared" si="4"/>
        <v>#DIV/0!</v>
      </c>
      <c r="M15" s="43" t="b">
        <f t="shared" si="5"/>
        <v>0</v>
      </c>
      <c r="N15" s="46">
        <f t="shared" si="3"/>
        <v>3</v>
      </c>
      <c r="O15" s="46">
        <f>ต.ค.63!N15</f>
        <v>0</v>
      </c>
      <c r="P15" s="81"/>
      <c r="Q15" s="53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3" t="s">
        <v>17</v>
      </c>
      <c r="D16" s="47"/>
      <c r="E16" s="47"/>
      <c r="F16" s="47"/>
      <c r="G16" s="47">
        <f t="shared" si="0"/>
        <v>3</v>
      </c>
      <c r="H16" s="53"/>
      <c r="I16" s="65"/>
      <c r="J16" s="47">
        <f t="shared" si="1"/>
        <v>0</v>
      </c>
      <c r="K16" s="51">
        <f t="shared" si="2"/>
        <v>0</v>
      </c>
      <c r="L16" s="45" t="e">
        <f t="shared" si="4"/>
        <v>#DIV/0!</v>
      </c>
      <c r="M16" s="43" t="b">
        <f t="shared" si="5"/>
        <v>0</v>
      </c>
      <c r="N16" s="46">
        <f t="shared" si="3"/>
        <v>3</v>
      </c>
      <c r="O16" s="46">
        <f>ต.ค.63!N16</f>
        <v>0</v>
      </c>
      <c r="P16" s="81"/>
      <c r="Q16" s="53"/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3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2"/>
        <v>0</v>
      </c>
      <c r="L17" s="45" t="e">
        <f t="shared" si="4"/>
        <v>#DIV/0!</v>
      </c>
      <c r="M17" s="43" t="b">
        <f t="shared" si="5"/>
        <v>0</v>
      </c>
      <c r="N17" s="46">
        <f t="shared" si="3"/>
        <v>3</v>
      </c>
      <c r="O17" s="46">
        <f>ต.ค.63!N17</f>
        <v>2</v>
      </c>
      <c r="P17" s="81"/>
      <c r="Q17" s="53"/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3" t="s">
        <v>15</v>
      </c>
      <c r="D18" s="47"/>
      <c r="E18" s="47"/>
      <c r="F18" s="56"/>
      <c r="G18" s="47">
        <f t="shared" si="0"/>
        <v>3</v>
      </c>
      <c r="H18" s="53"/>
      <c r="I18" s="53"/>
      <c r="J18" s="47">
        <f t="shared" si="1"/>
        <v>0</v>
      </c>
      <c r="K18" s="51">
        <f t="shared" si="2"/>
        <v>0</v>
      </c>
      <c r="L18" s="45" t="e">
        <f t="shared" si="4"/>
        <v>#DIV/0!</v>
      </c>
      <c r="M18" s="43" t="b">
        <f t="shared" si="5"/>
        <v>0</v>
      </c>
      <c r="N18" s="46">
        <f t="shared" si="3"/>
        <v>3</v>
      </c>
      <c r="O18" s="46">
        <f>ต.ค.63!N18</f>
        <v>5</v>
      </c>
      <c r="P18" s="81"/>
      <c r="Q18" s="53"/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3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2"/>
        <v>0</v>
      </c>
      <c r="L19" s="45" t="e">
        <f t="shared" si="4"/>
        <v>#DIV/0!</v>
      </c>
      <c r="M19" s="43" t="b">
        <f t="shared" si="5"/>
        <v>0</v>
      </c>
      <c r="N19" s="46">
        <f t="shared" si="3"/>
        <v>3</v>
      </c>
      <c r="O19" s="46">
        <f>ต.ค.63!N19</f>
        <v>7</v>
      </c>
      <c r="P19" s="81"/>
      <c r="Q19" s="66"/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2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44">
        <f t="shared" si="2"/>
        <v>0</v>
      </c>
      <c r="L20" s="45" t="e">
        <f t="shared" si="4"/>
        <v>#DIV/0!</v>
      </c>
      <c r="M20" s="43" t="b">
        <f t="shared" si="5"/>
        <v>0</v>
      </c>
      <c r="N20" s="46">
        <f t="shared" si="3"/>
        <v>3</v>
      </c>
      <c r="O20" s="46">
        <f>ต.ค.63!N20</f>
        <v>1</v>
      </c>
      <c r="P20" s="81"/>
      <c r="Q20" s="53"/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52"/>
      <c r="N27" s="5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15" sqref="O1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7" width="21.57031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9" t="s">
        <v>63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82" t="s">
        <v>53</v>
      </c>
      <c r="P1" s="83"/>
      <c r="Q1" s="41"/>
    </row>
    <row r="2" spans="1:25" ht="54.75" customHeight="1" thickBot="1">
      <c r="C2" s="133" t="s">
        <v>41</v>
      </c>
      <c r="D2" s="140" t="s">
        <v>40</v>
      </c>
      <c r="E2" s="140"/>
      <c r="F2" s="140"/>
      <c r="G2" s="140"/>
      <c r="H2" s="141" t="s">
        <v>39</v>
      </c>
      <c r="I2" s="141"/>
      <c r="J2" s="141"/>
      <c r="K2" s="142" t="s">
        <v>38</v>
      </c>
      <c r="L2" s="142"/>
      <c r="M2" s="142"/>
      <c r="N2" s="143" t="s">
        <v>64</v>
      </c>
      <c r="O2" s="128" t="s">
        <v>65</v>
      </c>
      <c r="P2" s="129" t="s">
        <v>56</v>
      </c>
      <c r="Q2" s="129" t="s">
        <v>37</v>
      </c>
    </row>
    <row r="3" spans="1:25" ht="38.25" customHeight="1" thickBot="1">
      <c r="C3" s="133"/>
      <c r="D3" s="130" t="s">
        <v>36</v>
      </c>
      <c r="E3" s="130" t="s">
        <v>35</v>
      </c>
      <c r="F3" s="130" t="s">
        <v>34</v>
      </c>
      <c r="G3" s="131" t="s">
        <v>29</v>
      </c>
      <c r="H3" s="132" t="s">
        <v>33</v>
      </c>
      <c r="I3" s="133" t="s">
        <v>32</v>
      </c>
      <c r="J3" s="134" t="s">
        <v>29</v>
      </c>
      <c r="K3" s="135" t="s">
        <v>31</v>
      </c>
      <c r="L3" s="133" t="s">
        <v>30</v>
      </c>
      <c r="M3" s="144" t="s">
        <v>29</v>
      </c>
      <c r="N3" s="143"/>
      <c r="O3" s="128"/>
      <c r="P3" s="129"/>
      <c r="Q3" s="129"/>
    </row>
    <row r="4" spans="1:25" ht="36.75" customHeight="1" thickBot="1">
      <c r="C4" s="133"/>
      <c r="D4" s="130"/>
      <c r="E4" s="130"/>
      <c r="F4" s="130"/>
      <c r="G4" s="131"/>
      <c r="H4" s="132"/>
      <c r="I4" s="133"/>
      <c r="J4" s="134"/>
      <c r="K4" s="135"/>
      <c r="L4" s="133"/>
      <c r="M4" s="144"/>
      <c r="N4" s="143"/>
      <c r="O4" s="128"/>
      <c r="P4" s="129"/>
      <c r="Q4" s="12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2" t="s">
        <v>28</v>
      </c>
      <c r="D5" s="67"/>
      <c r="E5" s="67"/>
      <c r="F5" s="67"/>
      <c r="G5" s="67">
        <f t="shared" ref="G5:G20" si="0">(IF(D5&lt;1.5,1,0))+(IF(E5&lt;1,1,0))+(IF(F5&lt;0.8,1,0))</f>
        <v>3</v>
      </c>
      <c r="H5" s="78"/>
      <c r="I5" s="78"/>
      <c r="J5" s="67">
        <f t="shared" ref="J5:J20" si="1">IF(I5&lt;0,1,0)+IF(H5&lt;0,1,0)</f>
        <v>0</v>
      </c>
      <c r="K5" s="68">
        <f t="shared" ref="K5:K17" si="2">SUM(I5/3)</f>
        <v>0</v>
      </c>
      <c r="L5" s="69" t="e">
        <f>+H5/K5</f>
        <v>#DIV/0!</v>
      </c>
      <c r="M5" s="70" t="b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71">
        <f t="shared" ref="N5:N20" si="3">SUM(G5+J5+M5)</f>
        <v>3</v>
      </c>
      <c r="O5" s="71">
        <f>พ.ย.63!N5</f>
        <v>3</v>
      </c>
      <c r="P5" s="80"/>
      <c r="Q5" s="78"/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2" t="s">
        <v>27</v>
      </c>
      <c r="D6" s="73"/>
      <c r="E6" s="73"/>
      <c r="F6" s="73"/>
      <c r="G6" s="72">
        <f t="shared" si="0"/>
        <v>3</v>
      </c>
      <c r="H6" s="79"/>
      <c r="I6" s="78"/>
      <c r="J6" s="72">
        <f>IF(I6&lt;0,1,0)+IF(H6&lt;0,1,0)</f>
        <v>0</v>
      </c>
      <c r="K6" s="68">
        <f t="shared" si="2"/>
        <v>0</v>
      </c>
      <c r="L6" s="69" t="e">
        <f>+H6/K6</f>
        <v>#DIV/0!</v>
      </c>
      <c r="M6" s="70" t="b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71">
        <f>SUM(G6+J6+M6)</f>
        <v>3</v>
      </c>
      <c r="O6" s="71">
        <f>พ.ย.63!N6</f>
        <v>3</v>
      </c>
      <c r="P6" s="80"/>
      <c r="Q6" s="79"/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2" t="s">
        <v>26</v>
      </c>
      <c r="D7" s="73"/>
      <c r="E7" s="67"/>
      <c r="F7" s="77"/>
      <c r="G7" s="73">
        <f t="shared" si="0"/>
        <v>3</v>
      </c>
      <c r="H7" s="78"/>
      <c r="I7" s="78"/>
      <c r="J7" s="67">
        <f t="shared" si="1"/>
        <v>0</v>
      </c>
      <c r="K7" s="68">
        <f t="shared" si="2"/>
        <v>0</v>
      </c>
      <c r="L7" s="69" t="e">
        <f t="shared" ref="L7:L20" si="5">+H7/K7</f>
        <v>#DIV/0!</v>
      </c>
      <c r="M7" s="70" t="b">
        <f t="shared" si="4"/>
        <v>0</v>
      </c>
      <c r="N7" s="71">
        <f t="shared" si="3"/>
        <v>3</v>
      </c>
      <c r="O7" s="71">
        <f>พ.ย.63!N7</f>
        <v>3</v>
      </c>
      <c r="P7" s="80"/>
      <c r="Q7" s="79"/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2" t="s">
        <v>25</v>
      </c>
      <c r="D8" s="67"/>
      <c r="E8" s="67"/>
      <c r="F8" s="77"/>
      <c r="G8" s="74">
        <f t="shared" si="0"/>
        <v>3</v>
      </c>
      <c r="H8" s="78"/>
      <c r="I8" s="78"/>
      <c r="J8" s="74">
        <f t="shared" si="1"/>
        <v>0</v>
      </c>
      <c r="K8" s="68">
        <f t="shared" si="2"/>
        <v>0</v>
      </c>
      <c r="L8" s="69" t="e">
        <f t="shared" si="5"/>
        <v>#DIV/0!</v>
      </c>
      <c r="M8" s="70" t="b">
        <f t="shared" si="4"/>
        <v>0</v>
      </c>
      <c r="N8" s="71">
        <f t="shared" si="3"/>
        <v>3</v>
      </c>
      <c r="O8" s="71">
        <f>พ.ย.63!N8</f>
        <v>3</v>
      </c>
      <c r="P8" s="80"/>
      <c r="Q8" s="78"/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2" t="s">
        <v>24</v>
      </c>
      <c r="D9" s="67"/>
      <c r="E9" s="67"/>
      <c r="F9" s="67"/>
      <c r="G9" s="67">
        <f t="shared" si="0"/>
        <v>3</v>
      </c>
      <c r="H9" s="78"/>
      <c r="I9" s="78"/>
      <c r="J9" s="67">
        <f t="shared" si="1"/>
        <v>0</v>
      </c>
      <c r="K9" s="68">
        <f t="shared" si="2"/>
        <v>0</v>
      </c>
      <c r="L9" s="69" t="e">
        <f t="shared" si="5"/>
        <v>#DIV/0!</v>
      </c>
      <c r="M9" s="70" t="b">
        <f t="shared" si="4"/>
        <v>0</v>
      </c>
      <c r="N9" s="71">
        <f t="shared" si="3"/>
        <v>3</v>
      </c>
      <c r="O9" s="71">
        <f>พ.ย.63!N9</f>
        <v>3</v>
      </c>
      <c r="P9" s="80"/>
      <c r="Q9" s="78"/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3" t="s">
        <v>23</v>
      </c>
      <c r="D10" s="73"/>
      <c r="E10" s="67"/>
      <c r="F10" s="67"/>
      <c r="G10" s="73">
        <f t="shared" si="0"/>
        <v>3</v>
      </c>
      <c r="H10" s="78"/>
      <c r="I10" s="78"/>
      <c r="J10" s="67">
        <f t="shared" si="1"/>
        <v>0</v>
      </c>
      <c r="K10" s="68">
        <f t="shared" si="2"/>
        <v>0</v>
      </c>
      <c r="L10" s="69" t="e">
        <f t="shared" si="5"/>
        <v>#DIV/0!</v>
      </c>
      <c r="M10" s="70" t="b">
        <f t="shared" si="4"/>
        <v>0</v>
      </c>
      <c r="N10" s="71">
        <f t="shared" si="3"/>
        <v>3</v>
      </c>
      <c r="O10" s="71">
        <f>พ.ย.63!N10</f>
        <v>3</v>
      </c>
      <c r="P10" s="80"/>
      <c r="Q10" s="78"/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3" t="s">
        <v>22</v>
      </c>
      <c r="D11" s="67"/>
      <c r="E11" s="67"/>
      <c r="F11" s="67"/>
      <c r="G11" s="67">
        <f t="shared" si="0"/>
        <v>3</v>
      </c>
      <c r="H11" s="78"/>
      <c r="I11" s="78"/>
      <c r="J11" s="67">
        <f t="shared" si="1"/>
        <v>0</v>
      </c>
      <c r="K11" s="68">
        <f t="shared" si="2"/>
        <v>0</v>
      </c>
      <c r="L11" s="69" t="e">
        <f t="shared" si="5"/>
        <v>#DIV/0!</v>
      </c>
      <c r="M11" s="70" t="b">
        <f t="shared" si="4"/>
        <v>0</v>
      </c>
      <c r="N11" s="71">
        <f t="shared" si="3"/>
        <v>3</v>
      </c>
      <c r="O11" s="71">
        <f>พ.ย.63!N11</f>
        <v>3</v>
      </c>
      <c r="P11" s="80"/>
      <c r="Q11" s="79"/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3" t="s">
        <v>21</v>
      </c>
      <c r="D12" s="73"/>
      <c r="E12" s="67"/>
      <c r="F12" s="67"/>
      <c r="G12" s="73">
        <f t="shared" si="0"/>
        <v>3</v>
      </c>
      <c r="H12" s="78"/>
      <c r="I12" s="78"/>
      <c r="J12" s="67">
        <f t="shared" si="1"/>
        <v>0</v>
      </c>
      <c r="K12" s="68">
        <f t="shared" si="2"/>
        <v>0</v>
      </c>
      <c r="L12" s="69" t="e">
        <f t="shared" si="5"/>
        <v>#DIV/0!</v>
      </c>
      <c r="M12" s="70" t="b">
        <f t="shared" si="4"/>
        <v>0</v>
      </c>
      <c r="N12" s="71">
        <f t="shared" si="3"/>
        <v>3</v>
      </c>
      <c r="O12" s="71">
        <f>พ.ย.63!N12</f>
        <v>3</v>
      </c>
      <c r="P12" s="80"/>
      <c r="Q12" s="78"/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3" t="s">
        <v>20</v>
      </c>
      <c r="D13" s="73"/>
      <c r="E13" s="67"/>
      <c r="F13" s="67"/>
      <c r="G13" s="73">
        <f t="shared" si="0"/>
        <v>3</v>
      </c>
      <c r="H13" s="78"/>
      <c r="I13" s="78"/>
      <c r="J13" s="67">
        <f t="shared" si="1"/>
        <v>0</v>
      </c>
      <c r="K13" s="68">
        <f t="shared" si="2"/>
        <v>0</v>
      </c>
      <c r="L13" s="69" t="e">
        <f t="shared" si="5"/>
        <v>#DIV/0!</v>
      </c>
      <c r="M13" s="70" t="b">
        <f t="shared" si="4"/>
        <v>0</v>
      </c>
      <c r="N13" s="71">
        <f t="shared" si="3"/>
        <v>3</v>
      </c>
      <c r="O13" s="71">
        <f>พ.ย.63!N13</f>
        <v>3</v>
      </c>
      <c r="P13" s="80"/>
      <c r="Q13" s="78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3" t="s">
        <v>19</v>
      </c>
      <c r="D14" s="67"/>
      <c r="E14" s="67"/>
      <c r="F14" s="67"/>
      <c r="G14" s="67">
        <f t="shared" si="0"/>
        <v>3</v>
      </c>
      <c r="H14" s="78"/>
      <c r="I14" s="78"/>
      <c r="J14" s="67">
        <f t="shared" si="1"/>
        <v>0</v>
      </c>
      <c r="K14" s="68">
        <f t="shared" si="2"/>
        <v>0</v>
      </c>
      <c r="L14" s="69" t="e">
        <f t="shared" si="5"/>
        <v>#DIV/0!</v>
      </c>
      <c r="M14" s="70" t="b">
        <f t="shared" si="4"/>
        <v>0</v>
      </c>
      <c r="N14" s="71">
        <f t="shared" si="3"/>
        <v>3</v>
      </c>
      <c r="O14" s="71">
        <f>พ.ย.63!N14</f>
        <v>3</v>
      </c>
      <c r="P14" s="80"/>
      <c r="Q14" s="78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3" t="s">
        <v>18</v>
      </c>
      <c r="D15" s="77"/>
      <c r="E15" s="67"/>
      <c r="F15" s="67"/>
      <c r="G15" s="67">
        <f t="shared" si="0"/>
        <v>3</v>
      </c>
      <c r="H15" s="78"/>
      <c r="I15" s="78"/>
      <c r="J15" s="67">
        <f t="shared" si="1"/>
        <v>0</v>
      </c>
      <c r="K15" s="68">
        <f t="shared" si="2"/>
        <v>0</v>
      </c>
      <c r="L15" s="69" t="e">
        <f t="shared" si="5"/>
        <v>#DIV/0!</v>
      </c>
      <c r="M15" s="70" t="b">
        <f t="shared" si="4"/>
        <v>0</v>
      </c>
      <c r="N15" s="71">
        <f t="shared" si="3"/>
        <v>3</v>
      </c>
      <c r="O15" s="71">
        <f>พ.ย.63!N15</f>
        <v>3</v>
      </c>
      <c r="P15" s="80"/>
      <c r="Q15" s="78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3" t="s">
        <v>17</v>
      </c>
      <c r="D16" s="67"/>
      <c r="E16" s="67"/>
      <c r="F16" s="67"/>
      <c r="G16" s="67">
        <f t="shared" si="0"/>
        <v>3</v>
      </c>
      <c r="H16" s="78"/>
      <c r="I16" s="78"/>
      <c r="J16" s="67">
        <f t="shared" si="1"/>
        <v>0</v>
      </c>
      <c r="K16" s="68">
        <f t="shared" si="2"/>
        <v>0</v>
      </c>
      <c r="L16" s="69" t="e">
        <f t="shared" si="5"/>
        <v>#DIV/0!</v>
      </c>
      <c r="M16" s="70" t="b">
        <f t="shared" si="4"/>
        <v>0</v>
      </c>
      <c r="N16" s="71">
        <f t="shared" si="3"/>
        <v>3</v>
      </c>
      <c r="O16" s="71">
        <f>พ.ย.63!N16</f>
        <v>3</v>
      </c>
      <c r="P16" s="80"/>
      <c r="Q16" s="78"/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3" t="s">
        <v>16</v>
      </c>
      <c r="D17" s="67"/>
      <c r="E17" s="67"/>
      <c r="F17" s="67"/>
      <c r="G17" s="67">
        <f t="shared" si="0"/>
        <v>3</v>
      </c>
      <c r="H17" s="78"/>
      <c r="I17" s="78"/>
      <c r="J17" s="67">
        <f t="shared" si="1"/>
        <v>0</v>
      </c>
      <c r="K17" s="68">
        <f t="shared" si="2"/>
        <v>0</v>
      </c>
      <c r="L17" s="69" t="e">
        <f t="shared" si="5"/>
        <v>#DIV/0!</v>
      </c>
      <c r="M17" s="70" t="b">
        <f t="shared" si="4"/>
        <v>0</v>
      </c>
      <c r="N17" s="71">
        <f t="shared" si="3"/>
        <v>3</v>
      </c>
      <c r="O17" s="71">
        <f>พ.ย.63!N17</f>
        <v>3</v>
      </c>
      <c r="P17" s="80"/>
      <c r="Q17" s="78"/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3" t="s">
        <v>15</v>
      </c>
      <c r="D18" s="67"/>
      <c r="E18" s="67"/>
      <c r="F18" s="67"/>
      <c r="G18" s="67">
        <f t="shared" si="0"/>
        <v>3</v>
      </c>
      <c r="H18" s="78"/>
      <c r="I18" s="78"/>
      <c r="J18" s="67">
        <f t="shared" si="1"/>
        <v>0</v>
      </c>
      <c r="K18" s="68">
        <f>SUM(I18/3)</f>
        <v>0</v>
      </c>
      <c r="L18" s="69" t="e">
        <f t="shared" si="5"/>
        <v>#DIV/0!</v>
      </c>
      <c r="M18" s="70" t="b">
        <f t="shared" si="4"/>
        <v>0</v>
      </c>
      <c r="N18" s="71">
        <f t="shared" si="3"/>
        <v>3</v>
      </c>
      <c r="O18" s="71">
        <f>พ.ย.63!N18</f>
        <v>3</v>
      </c>
      <c r="P18" s="80"/>
      <c r="Q18" s="79"/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3" t="s">
        <v>14</v>
      </c>
      <c r="D19" s="73"/>
      <c r="E19" s="67"/>
      <c r="F19" s="73"/>
      <c r="G19" s="73">
        <f t="shared" si="0"/>
        <v>3</v>
      </c>
      <c r="H19" s="59"/>
      <c r="I19" s="59"/>
      <c r="J19" s="67">
        <f t="shared" si="1"/>
        <v>0</v>
      </c>
      <c r="K19" s="68">
        <f>SUM(I19/3)</f>
        <v>0</v>
      </c>
      <c r="L19" s="69" t="e">
        <f t="shared" si="5"/>
        <v>#DIV/0!</v>
      </c>
      <c r="M19" s="70" t="b">
        <f t="shared" si="4"/>
        <v>0</v>
      </c>
      <c r="N19" s="71">
        <f t="shared" si="3"/>
        <v>3</v>
      </c>
      <c r="O19" s="71">
        <f>พ.ย.63!N19</f>
        <v>3</v>
      </c>
      <c r="P19" s="80"/>
      <c r="Q19" s="79"/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2" t="s">
        <v>13</v>
      </c>
      <c r="D20" s="67"/>
      <c r="E20" s="67"/>
      <c r="F20" s="67"/>
      <c r="G20" s="67">
        <f t="shared" si="0"/>
        <v>3</v>
      </c>
      <c r="H20" s="59"/>
      <c r="I20" s="59"/>
      <c r="J20" s="67">
        <f t="shared" si="1"/>
        <v>0</v>
      </c>
      <c r="K20" s="75">
        <f>SUM(I20/3)</f>
        <v>0</v>
      </c>
      <c r="L20" s="69" t="e">
        <f t="shared" si="5"/>
        <v>#DIV/0!</v>
      </c>
      <c r="M20" s="70" t="b">
        <f t="shared" si="4"/>
        <v>0</v>
      </c>
      <c r="N20" s="71">
        <f t="shared" si="3"/>
        <v>3</v>
      </c>
      <c r="O20" s="71">
        <f>พ.ย.63!N20</f>
        <v>3</v>
      </c>
      <c r="P20" s="76"/>
      <c r="Q20" s="59"/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0"/>
      <c r="N27" s="60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17" sqref="O17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19.1406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9" t="s">
        <v>66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61" t="s">
        <v>53</v>
      </c>
      <c r="P1" s="84"/>
      <c r="Q1" s="41"/>
    </row>
    <row r="2" spans="1:25" ht="54.75" customHeight="1" thickBot="1">
      <c r="C2" s="133" t="s">
        <v>41</v>
      </c>
      <c r="D2" s="140" t="s">
        <v>40</v>
      </c>
      <c r="E2" s="140"/>
      <c r="F2" s="140"/>
      <c r="G2" s="140"/>
      <c r="H2" s="141" t="s">
        <v>39</v>
      </c>
      <c r="I2" s="141"/>
      <c r="J2" s="141"/>
      <c r="K2" s="142" t="s">
        <v>38</v>
      </c>
      <c r="L2" s="142"/>
      <c r="M2" s="142"/>
      <c r="N2" s="143" t="s">
        <v>67</v>
      </c>
      <c r="O2" s="128" t="s">
        <v>68</v>
      </c>
      <c r="P2" s="136" t="s">
        <v>56</v>
      </c>
      <c r="Q2" s="129" t="s">
        <v>37</v>
      </c>
    </row>
    <row r="3" spans="1:25" ht="38.25" customHeight="1" thickBot="1">
      <c r="C3" s="133"/>
      <c r="D3" s="130" t="s">
        <v>36</v>
      </c>
      <c r="E3" s="130" t="s">
        <v>35</v>
      </c>
      <c r="F3" s="130" t="s">
        <v>34</v>
      </c>
      <c r="G3" s="131" t="s">
        <v>29</v>
      </c>
      <c r="H3" s="132" t="s">
        <v>33</v>
      </c>
      <c r="I3" s="133" t="s">
        <v>32</v>
      </c>
      <c r="J3" s="134" t="s">
        <v>29</v>
      </c>
      <c r="K3" s="135" t="s">
        <v>31</v>
      </c>
      <c r="L3" s="133" t="s">
        <v>30</v>
      </c>
      <c r="M3" s="144" t="s">
        <v>29</v>
      </c>
      <c r="N3" s="143"/>
      <c r="O3" s="128"/>
      <c r="P3" s="137"/>
      <c r="Q3" s="129"/>
    </row>
    <row r="4" spans="1:25" ht="36.75" customHeight="1" thickBot="1">
      <c r="C4" s="133"/>
      <c r="D4" s="130"/>
      <c r="E4" s="130"/>
      <c r="F4" s="130"/>
      <c r="G4" s="131"/>
      <c r="H4" s="132"/>
      <c r="I4" s="133"/>
      <c r="J4" s="134"/>
      <c r="K4" s="135"/>
      <c r="L4" s="133"/>
      <c r="M4" s="144"/>
      <c r="N4" s="143"/>
      <c r="O4" s="128"/>
      <c r="P4" s="138"/>
      <c r="Q4" s="12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2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 t="shared" ref="K5:K20" si="2">SUM(I5/4)</f>
        <v>0</v>
      </c>
      <c r="L5" s="45" t="e">
        <f>+H5/K5</f>
        <v>#DIV/0!</v>
      </c>
      <c r="M5" s="43" t="b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6">
        <f t="shared" ref="N5:N20" si="3">SUM(G5+J5+M5)</f>
        <v>3</v>
      </c>
      <c r="O5" s="46">
        <f>ธ.ค.63!N5</f>
        <v>3</v>
      </c>
      <c r="P5" s="53"/>
      <c r="Q5" s="53"/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2" t="s">
        <v>27</v>
      </c>
      <c r="D6" s="85"/>
      <c r="E6" s="85"/>
      <c r="F6" s="85"/>
      <c r="G6" s="55">
        <f t="shared" si="0"/>
        <v>3</v>
      </c>
      <c r="H6" s="86"/>
      <c r="I6" s="53"/>
      <c r="J6" s="55">
        <f>IF(I6&lt;0,1,0)+IF(H6&lt;0,1,0)</f>
        <v>0</v>
      </c>
      <c r="K6" s="51">
        <f t="shared" si="2"/>
        <v>0</v>
      </c>
      <c r="L6" s="45" t="e">
        <f>+H6/K6</f>
        <v>#DIV/0!</v>
      </c>
      <c r="M6" s="85" t="b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0</v>
      </c>
      <c r="N6" s="46">
        <f>SUM(G6+J6+M6)</f>
        <v>3</v>
      </c>
      <c r="O6" s="46">
        <f>ธ.ค.63!N6</f>
        <v>3</v>
      </c>
      <c r="P6" s="53"/>
      <c r="Q6" s="86"/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2" t="s">
        <v>26</v>
      </c>
      <c r="D7" s="85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ธ.ค.63!N7</f>
        <v>3</v>
      </c>
      <c r="P7" s="53"/>
      <c r="Q7" s="86"/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2" t="s">
        <v>25</v>
      </c>
      <c r="D8" s="47"/>
      <c r="E8" s="47"/>
      <c r="F8" s="47"/>
      <c r="G8" s="64">
        <f t="shared" si="0"/>
        <v>3</v>
      </c>
      <c r="H8" s="53"/>
      <c r="I8" s="86"/>
      <c r="J8" s="87">
        <f t="shared" si="1"/>
        <v>0</v>
      </c>
      <c r="K8" s="88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ธ.ค.63!N8</f>
        <v>3</v>
      </c>
      <c r="P8" s="53"/>
      <c r="Q8" s="53"/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2" t="s">
        <v>24</v>
      </c>
      <c r="D9" s="56"/>
      <c r="E9" s="47"/>
      <c r="F9" s="56"/>
      <c r="G9" s="47">
        <f t="shared" si="0"/>
        <v>3</v>
      </c>
      <c r="H9" s="53"/>
      <c r="I9" s="53"/>
      <c r="J9" s="47">
        <f t="shared" si="1"/>
        <v>0</v>
      </c>
      <c r="K9" s="51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ธ.ค.63!N9</f>
        <v>3</v>
      </c>
      <c r="P9" s="53"/>
      <c r="Q9" s="53"/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3" t="s">
        <v>23</v>
      </c>
      <c r="D10" s="85"/>
      <c r="E10" s="56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ธ.ค.63!N10</f>
        <v>3</v>
      </c>
      <c r="P10" s="53"/>
      <c r="Q10" s="53"/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3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ธ.ค.63!N11</f>
        <v>3</v>
      </c>
      <c r="P11" s="53"/>
      <c r="Q11" s="86"/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3" t="s">
        <v>21</v>
      </c>
      <c r="D12" s="85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ธ.ค.63!N12</f>
        <v>3</v>
      </c>
      <c r="P12" s="53"/>
      <c r="Q12" s="86"/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3" t="s">
        <v>20</v>
      </c>
      <c r="D13" s="89"/>
      <c r="E13" s="56"/>
      <c r="F13" s="47"/>
      <c r="G13" s="85">
        <f t="shared" si="0"/>
        <v>3</v>
      </c>
      <c r="H13" s="53"/>
      <c r="I13" s="53"/>
      <c r="J13" s="47">
        <f t="shared" si="1"/>
        <v>0</v>
      </c>
      <c r="K13" s="51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ธ.ค.63!N13</f>
        <v>3</v>
      </c>
      <c r="P13" s="53"/>
      <c r="Q13" s="53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3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ธ.ค.63!N14</f>
        <v>3</v>
      </c>
      <c r="P14" s="53"/>
      <c r="Q14" s="53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3" t="s">
        <v>18</v>
      </c>
      <c r="D15" s="47"/>
      <c r="E15" s="47"/>
      <c r="F15" s="56"/>
      <c r="G15" s="47">
        <f t="shared" si="0"/>
        <v>3</v>
      </c>
      <c r="H15" s="53"/>
      <c r="I15" s="53"/>
      <c r="J15" s="47">
        <f t="shared" si="1"/>
        <v>0</v>
      </c>
      <c r="K15" s="51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ธ.ค.63!N15</f>
        <v>3</v>
      </c>
      <c r="P15" s="53"/>
      <c r="Q15" s="53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3" t="s">
        <v>17</v>
      </c>
      <c r="D16" s="56"/>
      <c r="E16" s="47"/>
      <c r="F16" s="56"/>
      <c r="G16" s="47">
        <f t="shared" si="0"/>
        <v>3</v>
      </c>
      <c r="H16" s="53"/>
      <c r="I16" s="53"/>
      <c r="J16" s="47">
        <f t="shared" si="1"/>
        <v>0</v>
      </c>
      <c r="K16" s="51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ธ.ค.63!N16</f>
        <v>3</v>
      </c>
      <c r="P16" s="53"/>
      <c r="Q16" s="53"/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3" t="s">
        <v>16</v>
      </c>
      <c r="D17" s="56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ธ.ค.63!N17</f>
        <v>3</v>
      </c>
      <c r="P17" s="53"/>
      <c r="Q17" s="53"/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3" t="s">
        <v>15</v>
      </c>
      <c r="D18" s="89"/>
      <c r="E18" s="47"/>
      <c r="F18" s="47"/>
      <c r="G18" s="85">
        <f t="shared" si="0"/>
        <v>3</v>
      </c>
      <c r="H18" s="53"/>
      <c r="I18" s="53"/>
      <c r="J18" s="47">
        <f t="shared" si="1"/>
        <v>0</v>
      </c>
      <c r="K18" s="51">
        <f t="shared" si="2"/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ธ.ค.63!N18</f>
        <v>3</v>
      </c>
      <c r="P18" s="53"/>
      <c r="Q18" s="86"/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3" t="s">
        <v>14</v>
      </c>
      <c r="D19" s="85"/>
      <c r="E19" s="47"/>
      <c r="F19" s="85"/>
      <c r="G19" s="42">
        <f t="shared" si="0"/>
        <v>3</v>
      </c>
      <c r="H19" s="53"/>
      <c r="I19" s="53"/>
      <c r="J19" s="47">
        <f t="shared" si="1"/>
        <v>0</v>
      </c>
      <c r="K19" s="51">
        <f t="shared" si="2"/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ธ.ค.63!N19</f>
        <v>3</v>
      </c>
      <c r="P19" s="53"/>
      <c r="Q19" s="86"/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2" t="s">
        <v>13</v>
      </c>
      <c r="D20" s="47"/>
      <c r="E20" s="47"/>
      <c r="F20" s="47"/>
      <c r="G20" s="47">
        <f t="shared" si="0"/>
        <v>3</v>
      </c>
      <c r="H20" s="53"/>
      <c r="I20" s="86"/>
      <c r="J20" s="85">
        <f t="shared" si="1"/>
        <v>0</v>
      </c>
      <c r="K20" s="88">
        <f t="shared" si="2"/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ธ.ค.63!N20</f>
        <v>3</v>
      </c>
      <c r="P20" s="53"/>
      <c r="Q20" s="53"/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0"/>
      <c r="N27" s="60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5" sqref="I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9" t="s">
        <v>69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P1" s="91" t="s">
        <v>53</v>
      </c>
      <c r="Q1" s="41"/>
    </row>
    <row r="2" spans="1:25" ht="54.75" customHeight="1" thickBot="1">
      <c r="C2" s="133" t="s">
        <v>41</v>
      </c>
      <c r="D2" s="140" t="s">
        <v>40</v>
      </c>
      <c r="E2" s="140"/>
      <c r="F2" s="140"/>
      <c r="G2" s="140"/>
      <c r="H2" s="141" t="s">
        <v>39</v>
      </c>
      <c r="I2" s="141"/>
      <c r="J2" s="141"/>
      <c r="K2" s="142" t="s">
        <v>38</v>
      </c>
      <c r="L2" s="142"/>
      <c r="M2" s="142"/>
      <c r="N2" s="143" t="s">
        <v>70</v>
      </c>
      <c r="O2" s="128" t="s">
        <v>71</v>
      </c>
      <c r="P2" s="136" t="s">
        <v>56</v>
      </c>
      <c r="Q2" s="129" t="s">
        <v>37</v>
      </c>
    </row>
    <row r="3" spans="1:25" ht="38.25" customHeight="1" thickBot="1">
      <c r="C3" s="133"/>
      <c r="D3" s="130" t="s">
        <v>36</v>
      </c>
      <c r="E3" s="130" t="s">
        <v>35</v>
      </c>
      <c r="F3" s="130" t="s">
        <v>34</v>
      </c>
      <c r="G3" s="131" t="s">
        <v>29</v>
      </c>
      <c r="H3" s="132" t="s">
        <v>33</v>
      </c>
      <c r="I3" s="133" t="s">
        <v>32</v>
      </c>
      <c r="J3" s="134" t="s">
        <v>29</v>
      </c>
      <c r="K3" s="135" t="s">
        <v>31</v>
      </c>
      <c r="L3" s="133" t="s">
        <v>30</v>
      </c>
      <c r="M3" s="144" t="s">
        <v>29</v>
      </c>
      <c r="N3" s="143"/>
      <c r="O3" s="128"/>
      <c r="P3" s="137"/>
      <c r="Q3" s="129"/>
    </row>
    <row r="4" spans="1:25" ht="36.75" customHeight="1" thickBot="1">
      <c r="C4" s="133"/>
      <c r="D4" s="130"/>
      <c r="E4" s="130"/>
      <c r="F4" s="130"/>
      <c r="G4" s="131"/>
      <c r="H4" s="132"/>
      <c r="I4" s="133"/>
      <c r="J4" s="134"/>
      <c r="K4" s="135"/>
      <c r="L4" s="133"/>
      <c r="M4" s="144"/>
      <c r="N4" s="143"/>
      <c r="O4" s="128"/>
      <c r="P4" s="138"/>
      <c r="Q4" s="12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2" t="s">
        <v>28</v>
      </c>
      <c r="D5" s="47"/>
      <c r="E5" s="56"/>
      <c r="F5" s="56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 t="shared" ref="K5:K20" si="2">SUM(I5/5)</f>
        <v>0</v>
      </c>
      <c r="L5" s="45" t="e">
        <f>+H5/K5</f>
        <v>#DIV/0!</v>
      </c>
      <c r="M5" s="43" t="b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3</v>
      </c>
      <c r="O5" s="46">
        <f>ม.ค.64!N5</f>
        <v>3</v>
      </c>
      <c r="P5" s="53"/>
      <c r="Q5" s="53"/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2" t="s">
        <v>27</v>
      </c>
      <c r="D6" s="42"/>
      <c r="E6" s="90"/>
      <c r="F6" s="42"/>
      <c r="G6" s="55">
        <f t="shared" si="0"/>
        <v>3</v>
      </c>
      <c r="H6" s="66"/>
      <c r="I6" s="53"/>
      <c r="J6" s="55">
        <f>IF(I6&lt;0,1,0)+IF(H6&lt;0,1,0)</f>
        <v>0</v>
      </c>
      <c r="K6" s="51">
        <f t="shared" si="2"/>
        <v>0</v>
      </c>
      <c r="L6" s="45" t="e">
        <f>+H6/K6</f>
        <v>#DIV/0!</v>
      </c>
      <c r="M6" s="42" t="b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6">
        <f>SUM(G6+J6+M6)</f>
        <v>3</v>
      </c>
      <c r="O6" s="46">
        <f>ม.ค.64!N6</f>
        <v>3</v>
      </c>
      <c r="P6" s="53"/>
      <c r="Q6" s="66"/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2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ม.ค.64!N7</f>
        <v>3</v>
      </c>
      <c r="P7" s="53"/>
      <c r="Q7" s="66"/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2" t="s">
        <v>25</v>
      </c>
      <c r="D8" s="47"/>
      <c r="E8" s="47"/>
      <c r="F8" s="56"/>
      <c r="G8" s="64">
        <f t="shared" si="0"/>
        <v>3</v>
      </c>
      <c r="H8" s="53"/>
      <c r="I8" s="66"/>
      <c r="J8" s="55">
        <f t="shared" si="1"/>
        <v>0</v>
      </c>
      <c r="K8" s="57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ม.ค.64!N8</f>
        <v>3</v>
      </c>
      <c r="P8" s="53"/>
      <c r="Q8" s="53"/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2" t="s">
        <v>24</v>
      </c>
      <c r="D9" s="47"/>
      <c r="E9" s="4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ม.ค.64!N9</f>
        <v>3</v>
      </c>
      <c r="P9" s="53"/>
      <c r="Q9" s="53"/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3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ม.ค.64!N10</f>
        <v>3</v>
      </c>
      <c r="P10" s="53"/>
      <c r="Q10" s="53"/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3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ม.ค.64!N11</f>
        <v>3</v>
      </c>
      <c r="P11" s="53"/>
      <c r="Q11" s="66"/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3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ม.ค.64!N12</f>
        <v>3</v>
      </c>
      <c r="P12" s="53"/>
      <c r="Q12" s="66"/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3" t="s">
        <v>20</v>
      </c>
      <c r="D13" s="42"/>
      <c r="E13" s="47"/>
      <c r="F13" s="47"/>
      <c r="G13" s="42">
        <f t="shared" si="0"/>
        <v>3</v>
      </c>
      <c r="H13" s="53"/>
      <c r="I13" s="53"/>
      <c r="J13" s="47">
        <f t="shared" si="1"/>
        <v>0</v>
      </c>
      <c r="K13" s="51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ม.ค.64!N13</f>
        <v>3</v>
      </c>
      <c r="P13" s="53"/>
      <c r="Q13" s="53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3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ม.ค.64!N14</f>
        <v>3</v>
      </c>
      <c r="P14" s="53"/>
      <c r="Q14" s="53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3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ม.ค.64!N15</f>
        <v>3</v>
      </c>
      <c r="P15" s="53"/>
      <c r="Q15" s="53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3" t="s">
        <v>17</v>
      </c>
      <c r="D16" s="56"/>
      <c r="E16" s="56"/>
      <c r="F16" s="47"/>
      <c r="G16" s="47">
        <f t="shared" si="0"/>
        <v>3</v>
      </c>
      <c r="H16" s="53"/>
      <c r="I16" s="53"/>
      <c r="J16" s="47">
        <f t="shared" si="1"/>
        <v>0</v>
      </c>
      <c r="K16" s="51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ม.ค.64!N16</f>
        <v>3</v>
      </c>
      <c r="P16" s="53"/>
      <c r="Q16" s="53"/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3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ม.ค.64!N17</f>
        <v>3</v>
      </c>
      <c r="P17" s="53"/>
      <c r="Q17" s="53"/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3" t="s">
        <v>15</v>
      </c>
      <c r="D18" s="42"/>
      <c r="E18" s="56"/>
      <c r="F18" s="47"/>
      <c r="G18" s="42">
        <f t="shared" si="0"/>
        <v>3</v>
      </c>
      <c r="H18" s="53"/>
      <c r="I18" s="53"/>
      <c r="J18" s="47">
        <f t="shared" si="1"/>
        <v>0</v>
      </c>
      <c r="K18" s="51">
        <f t="shared" si="2"/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ม.ค.64!N18</f>
        <v>3</v>
      </c>
      <c r="P18" s="53"/>
      <c r="Q18" s="66"/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3" t="s">
        <v>14</v>
      </c>
      <c r="D19" s="42"/>
      <c r="E19" s="47"/>
      <c r="F19" s="42"/>
      <c r="G19" s="42">
        <f t="shared" si="0"/>
        <v>3</v>
      </c>
      <c r="H19" s="53"/>
      <c r="I19" s="53"/>
      <c r="J19" s="47">
        <f t="shared" si="1"/>
        <v>0</v>
      </c>
      <c r="K19" s="51">
        <f t="shared" si="2"/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ม.ค.64!N19</f>
        <v>3</v>
      </c>
      <c r="P19" s="53"/>
      <c r="Q19" s="66"/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2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44">
        <f t="shared" si="2"/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ม.ค.64!N20</f>
        <v>3</v>
      </c>
      <c r="P20" s="53"/>
      <c r="Q20" s="53"/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0"/>
      <c r="N27" s="60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1" zoomScaleNormal="71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13" sqref="P13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0.42578125" style="1" customWidth="1"/>
    <col min="17" max="17" width="24.710937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9" t="s">
        <v>72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P1" s="91" t="s">
        <v>53</v>
      </c>
      <c r="Q1" s="41"/>
    </row>
    <row r="2" spans="1:25" ht="54.75" customHeight="1" thickBot="1">
      <c r="C2" s="133" t="s">
        <v>41</v>
      </c>
      <c r="D2" s="140" t="s">
        <v>40</v>
      </c>
      <c r="E2" s="140"/>
      <c r="F2" s="140"/>
      <c r="G2" s="140"/>
      <c r="H2" s="141" t="s">
        <v>39</v>
      </c>
      <c r="I2" s="141"/>
      <c r="J2" s="141"/>
      <c r="K2" s="142" t="s">
        <v>38</v>
      </c>
      <c r="L2" s="142"/>
      <c r="M2" s="142"/>
      <c r="N2" s="143" t="s">
        <v>73</v>
      </c>
      <c r="O2" s="128" t="s">
        <v>74</v>
      </c>
      <c r="P2" s="136" t="s">
        <v>56</v>
      </c>
      <c r="Q2" s="129" t="s">
        <v>37</v>
      </c>
    </row>
    <row r="3" spans="1:25" ht="38.25" customHeight="1" thickBot="1">
      <c r="C3" s="133"/>
      <c r="D3" s="130" t="s">
        <v>36</v>
      </c>
      <c r="E3" s="130" t="s">
        <v>35</v>
      </c>
      <c r="F3" s="130" t="s">
        <v>34</v>
      </c>
      <c r="G3" s="131" t="s">
        <v>29</v>
      </c>
      <c r="H3" s="132" t="s">
        <v>33</v>
      </c>
      <c r="I3" s="133" t="s">
        <v>32</v>
      </c>
      <c r="J3" s="134" t="s">
        <v>29</v>
      </c>
      <c r="K3" s="135" t="s">
        <v>31</v>
      </c>
      <c r="L3" s="133" t="s">
        <v>30</v>
      </c>
      <c r="M3" s="144" t="s">
        <v>29</v>
      </c>
      <c r="N3" s="143"/>
      <c r="O3" s="128"/>
      <c r="P3" s="137"/>
      <c r="Q3" s="129"/>
    </row>
    <row r="4" spans="1:25" ht="36.75" customHeight="1" thickBot="1">
      <c r="C4" s="133"/>
      <c r="D4" s="130"/>
      <c r="E4" s="130"/>
      <c r="F4" s="130"/>
      <c r="G4" s="131"/>
      <c r="H4" s="132"/>
      <c r="I4" s="133"/>
      <c r="J4" s="134"/>
      <c r="K4" s="135"/>
      <c r="L4" s="133"/>
      <c r="M4" s="144"/>
      <c r="N4" s="143"/>
      <c r="O4" s="128"/>
      <c r="P4" s="138"/>
      <c r="Q4" s="12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2" t="s">
        <v>28</v>
      </c>
      <c r="D5" s="56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 t="shared" ref="K5:K20" si="2">SUM(I5/6)</f>
        <v>0</v>
      </c>
      <c r="L5" s="45" t="e">
        <f>+H5/K5</f>
        <v>#DIV/0!</v>
      </c>
      <c r="M5" s="43" t="b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3</v>
      </c>
      <c r="O5" s="46">
        <f>ก.พ.64!N5</f>
        <v>3</v>
      </c>
      <c r="P5" s="92"/>
      <c r="Q5" s="53"/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2" t="s">
        <v>27</v>
      </c>
      <c r="D6" s="42"/>
      <c r="E6" s="90"/>
      <c r="F6" s="42"/>
      <c r="G6" s="55">
        <f t="shared" si="0"/>
        <v>3</v>
      </c>
      <c r="H6" s="66"/>
      <c r="I6" s="53"/>
      <c r="J6" s="55">
        <f>IF(I6&lt;0,1,0)+IF(H6&lt;0,1,0)</f>
        <v>0</v>
      </c>
      <c r="K6" s="51">
        <f t="shared" si="2"/>
        <v>0</v>
      </c>
      <c r="L6" s="45" t="e">
        <f>+H6/K6</f>
        <v>#DIV/0!</v>
      </c>
      <c r="M6" s="42" t="b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6">
        <f>SUM(G6+J6+M6)</f>
        <v>3</v>
      </c>
      <c r="O6" s="46">
        <f>ก.พ.64!N6</f>
        <v>3</v>
      </c>
      <c r="P6" s="92"/>
      <c r="Q6" s="66"/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2" t="s">
        <v>26</v>
      </c>
      <c r="D7" s="42"/>
      <c r="E7" s="56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ก.พ.64!N7</f>
        <v>3</v>
      </c>
      <c r="P7" s="92"/>
      <c r="Q7" s="66"/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2" t="s">
        <v>25</v>
      </c>
      <c r="D8" s="47"/>
      <c r="E8" s="47"/>
      <c r="F8" s="47"/>
      <c r="G8" s="64">
        <f t="shared" si="0"/>
        <v>3</v>
      </c>
      <c r="H8" s="53"/>
      <c r="I8" s="53"/>
      <c r="J8" s="64">
        <f t="shared" si="1"/>
        <v>0</v>
      </c>
      <c r="K8" s="51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ก.พ.64!N8</f>
        <v>3</v>
      </c>
      <c r="P8" s="92"/>
      <c r="Q8" s="53"/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2" t="s">
        <v>24</v>
      </c>
      <c r="D9" s="47"/>
      <c r="E9" s="56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ก.พ.64!N9</f>
        <v>3</v>
      </c>
      <c r="P9" s="92"/>
      <c r="Q9" s="53"/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3" t="s">
        <v>23</v>
      </c>
      <c r="D10" s="42"/>
      <c r="E10" s="47"/>
      <c r="F10" s="47"/>
      <c r="G10" s="42">
        <f t="shared" si="0"/>
        <v>3</v>
      </c>
      <c r="H10" s="53"/>
      <c r="I10" s="54"/>
      <c r="J10" s="47">
        <f t="shared" si="1"/>
        <v>0</v>
      </c>
      <c r="K10" s="51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ก.พ.64!N10</f>
        <v>3</v>
      </c>
      <c r="P10" s="92"/>
      <c r="Q10" s="53"/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3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ก.พ.64!N11</f>
        <v>3</v>
      </c>
      <c r="P11" s="92"/>
      <c r="Q11" s="66"/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3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ก.พ.64!N12</f>
        <v>3</v>
      </c>
      <c r="P12" s="92"/>
      <c r="Q12" s="66"/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3" t="s">
        <v>20</v>
      </c>
      <c r="D13" s="42"/>
      <c r="E13" s="47"/>
      <c r="F13" s="47"/>
      <c r="G13" s="42">
        <f t="shared" si="0"/>
        <v>3</v>
      </c>
      <c r="H13" s="53"/>
      <c r="I13" s="53"/>
      <c r="J13" s="47">
        <f t="shared" si="1"/>
        <v>0</v>
      </c>
      <c r="K13" s="51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ก.พ.64!N13</f>
        <v>3</v>
      </c>
      <c r="P13" s="92"/>
      <c r="Q13" s="53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3" t="s">
        <v>19</v>
      </c>
      <c r="D14" s="47"/>
      <c r="E14" s="56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ก.พ.64!N14</f>
        <v>3</v>
      </c>
      <c r="P14" s="92"/>
      <c r="Q14" s="53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3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ก.พ.64!N15</f>
        <v>3</v>
      </c>
      <c r="P15" s="92"/>
      <c r="Q15" s="53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3" t="s">
        <v>17</v>
      </c>
      <c r="D16" s="47"/>
      <c r="E16" s="47"/>
      <c r="F16" s="47"/>
      <c r="G16" s="47">
        <f t="shared" si="0"/>
        <v>3</v>
      </c>
      <c r="H16" s="53"/>
      <c r="I16" s="53"/>
      <c r="J16" s="47">
        <f t="shared" si="1"/>
        <v>0</v>
      </c>
      <c r="K16" s="51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ก.พ.64!N16</f>
        <v>3</v>
      </c>
      <c r="P16" s="92"/>
      <c r="Q16" s="53"/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3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ก.พ.64!N17</f>
        <v>3</v>
      </c>
      <c r="P17" s="92"/>
      <c r="Q17" s="53"/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3" t="s">
        <v>15</v>
      </c>
      <c r="D18" s="42"/>
      <c r="E18" s="47"/>
      <c r="F18" s="47"/>
      <c r="G18" s="42">
        <f t="shared" si="0"/>
        <v>3</v>
      </c>
      <c r="H18" s="53"/>
      <c r="I18" s="53"/>
      <c r="J18" s="47">
        <f t="shared" si="1"/>
        <v>0</v>
      </c>
      <c r="K18" s="51">
        <f t="shared" si="2"/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ก.พ.64!N18</f>
        <v>3</v>
      </c>
      <c r="P18" s="92"/>
      <c r="Q18" s="66"/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3" t="s">
        <v>14</v>
      </c>
      <c r="D19" s="42"/>
      <c r="E19" s="47"/>
      <c r="F19" s="42"/>
      <c r="G19" s="42">
        <f t="shared" si="0"/>
        <v>3</v>
      </c>
      <c r="H19" s="53"/>
      <c r="I19" s="53"/>
      <c r="J19" s="47">
        <f t="shared" si="1"/>
        <v>0</v>
      </c>
      <c r="K19" s="51">
        <f t="shared" si="2"/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ก.พ.64!N19</f>
        <v>3</v>
      </c>
      <c r="P19" s="92"/>
      <c r="Q19" s="66"/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2" t="s">
        <v>13</v>
      </c>
      <c r="D20" s="56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44">
        <f t="shared" si="2"/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ก.พ.64!N20</f>
        <v>3</v>
      </c>
      <c r="P20" s="92"/>
      <c r="Q20" s="53"/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0"/>
      <c r="N27" s="60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6" sqref="O6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6.5703125" style="1" customWidth="1"/>
    <col min="16" max="16" width="20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9" t="s">
        <v>75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P1" s="91" t="s">
        <v>53</v>
      </c>
      <c r="Q1" s="41"/>
    </row>
    <row r="2" spans="1:25" ht="54.75" customHeight="1" thickBot="1">
      <c r="C2" s="133" t="s">
        <v>41</v>
      </c>
      <c r="D2" s="140" t="s">
        <v>40</v>
      </c>
      <c r="E2" s="140"/>
      <c r="F2" s="140"/>
      <c r="G2" s="140"/>
      <c r="H2" s="141" t="s">
        <v>39</v>
      </c>
      <c r="I2" s="141"/>
      <c r="J2" s="141"/>
      <c r="K2" s="142" t="s">
        <v>38</v>
      </c>
      <c r="L2" s="142"/>
      <c r="M2" s="142"/>
      <c r="N2" s="143" t="s">
        <v>76</v>
      </c>
      <c r="O2" s="128" t="s">
        <v>77</v>
      </c>
      <c r="P2" s="136" t="s">
        <v>56</v>
      </c>
      <c r="Q2" s="129" t="s">
        <v>37</v>
      </c>
    </row>
    <row r="3" spans="1:25" ht="38.25" customHeight="1" thickBot="1">
      <c r="C3" s="133"/>
      <c r="D3" s="130" t="s">
        <v>36</v>
      </c>
      <c r="E3" s="130" t="s">
        <v>35</v>
      </c>
      <c r="F3" s="130" t="s">
        <v>34</v>
      </c>
      <c r="G3" s="131" t="s">
        <v>29</v>
      </c>
      <c r="H3" s="132" t="s">
        <v>33</v>
      </c>
      <c r="I3" s="133" t="s">
        <v>32</v>
      </c>
      <c r="J3" s="134" t="s">
        <v>29</v>
      </c>
      <c r="K3" s="135" t="s">
        <v>31</v>
      </c>
      <c r="L3" s="133" t="s">
        <v>30</v>
      </c>
      <c r="M3" s="144" t="s">
        <v>29</v>
      </c>
      <c r="N3" s="143"/>
      <c r="O3" s="128"/>
      <c r="P3" s="137"/>
      <c r="Q3" s="129"/>
    </row>
    <row r="4" spans="1:25" ht="36.75" customHeight="1" thickBot="1">
      <c r="C4" s="133"/>
      <c r="D4" s="130"/>
      <c r="E4" s="130"/>
      <c r="F4" s="130"/>
      <c r="G4" s="131"/>
      <c r="H4" s="132"/>
      <c r="I4" s="133"/>
      <c r="J4" s="134"/>
      <c r="K4" s="135"/>
      <c r="L4" s="133"/>
      <c r="M4" s="144"/>
      <c r="N4" s="143"/>
      <c r="O4" s="128"/>
      <c r="P4" s="138"/>
      <c r="Q4" s="12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2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SUM(I5/7)</f>
        <v>0</v>
      </c>
      <c r="L5" s="45" t="e">
        <f>+H5/K5</f>
        <v>#DIV/0!</v>
      </c>
      <c r="M5" s="43" t="b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3</v>
      </c>
      <c r="O5" s="46">
        <f>มี.ค.64!N5</f>
        <v>3</v>
      </c>
      <c r="P5" s="92"/>
      <c r="Q5" s="53"/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2" t="s">
        <v>27</v>
      </c>
      <c r="D6" s="42"/>
      <c r="E6" s="42"/>
      <c r="F6" s="42"/>
      <c r="G6" s="55">
        <f t="shared" si="0"/>
        <v>3</v>
      </c>
      <c r="H6" s="66"/>
      <c r="I6" s="53"/>
      <c r="J6" s="55">
        <f>IF(I6&lt;0,1,0)+IF(H6&lt;0,1,0)</f>
        <v>0</v>
      </c>
      <c r="K6" s="51">
        <f>SUM(I6/7)</f>
        <v>0</v>
      </c>
      <c r="L6" s="45" t="e">
        <f>+H6/K6</f>
        <v>#DIV/0!</v>
      </c>
      <c r="M6" s="42" t="b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6">
        <f>SUM(G6+J6+M6)</f>
        <v>3</v>
      </c>
      <c r="O6" s="46">
        <f>มี.ค.64!N6</f>
        <v>3</v>
      </c>
      <c r="P6" s="92"/>
      <c r="Q6" s="66"/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2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>SUM(I7/7)</f>
        <v>0</v>
      </c>
      <c r="L7" s="45" t="e">
        <f t="shared" ref="L7:L20" si="4">+H7/K7</f>
        <v>#DIV/0!</v>
      </c>
      <c r="M7" s="43" t="b">
        <f t="shared" si="3"/>
        <v>0</v>
      </c>
      <c r="N7" s="46">
        <f t="shared" si="2"/>
        <v>3</v>
      </c>
      <c r="O7" s="46">
        <f>มี.ค.64!N7</f>
        <v>3</v>
      </c>
      <c r="P7" s="92"/>
      <c r="Q7" s="66"/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2" t="s">
        <v>25</v>
      </c>
      <c r="D8" s="47"/>
      <c r="E8" s="47"/>
      <c r="F8" s="47"/>
      <c r="G8" s="64">
        <f t="shared" si="0"/>
        <v>3</v>
      </c>
      <c r="H8" s="53"/>
      <c r="I8" s="66"/>
      <c r="J8" s="55">
        <f t="shared" si="1"/>
        <v>0</v>
      </c>
      <c r="K8" s="57">
        <f t="shared" ref="K8:K19" si="5">SUM(I8/7)</f>
        <v>0</v>
      </c>
      <c r="L8" s="45" t="e">
        <f t="shared" si="4"/>
        <v>#DIV/0!</v>
      </c>
      <c r="M8" s="43" t="b">
        <f t="shared" si="3"/>
        <v>0</v>
      </c>
      <c r="N8" s="46">
        <f t="shared" si="2"/>
        <v>3</v>
      </c>
      <c r="O8" s="46">
        <f>มี.ค.64!N8</f>
        <v>3</v>
      </c>
      <c r="P8" s="92"/>
      <c r="Q8" s="53"/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2" t="s">
        <v>24</v>
      </c>
      <c r="D9" s="47"/>
      <c r="E9" s="4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5"/>
        <v>0</v>
      </c>
      <c r="L9" s="45" t="e">
        <f t="shared" si="4"/>
        <v>#DIV/0!</v>
      </c>
      <c r="M9" s="43" t="b">
        <f t="shared" si="3"/>
        <v>0</v>
      </c>
      <c r="N9" s="46">
        <f t="shared" si="2"/>
        <v>3</v>
      </c>
      <c r="O9" s="46">
        <f>มี.ค.64!N9</f>
        <v>3</v>
      </c>
      <c r="P9" s="92"/>
      <c r="Q9" s="53"/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3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5"/>
        <v>0</v>
      </c>
      <c r="L10" s="45" t="e">
        <f t="shared" si="4"/>
        <v>#DIV/0!</v>
      </c>
      <c r="M10" s="43" t="b">
        <f t="shared" si="3"/>
        <v>0</v>
      </c>
      <c r="N10" s="46">
        <f t="shared" si="2"/>
        <v>3</v>
      </c>
      <c r="O10" s="46">
        <f>มี.ค.64!N10</f>
        <v>3</v>
      </c>
      <c r="P10" s="92"/>
      <c r="Q10" s="53"/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3" t="s">
        <v>22</v>
      </c>
      <c r="D11" s="42"/>
      <c r="E11" s="56"/>
      <c r="F11" s="47"/>
      <c r="G11" s="42">
        <f t="shared" si="0"/>
        <v>3</v>
      </c>
      <c r="H11" s="53"/>
      <c r="I11" s="53"/>
      <c r="J11" s="47">
        <f t="shared" si="1"/>
        <v>0</v>
      </c>
      <c r="K11" s="51">
        <f t="shared" si="5"/>
        <v>0</v>
      </c>
      <c r="L11" s="45" t="e">
        <f t="shared" si="4"/>
        <v>#DIV/0!</v>
      </c>
      <c r="M11" s="43" t="b">
        <f t="shared" si="3"/>
        <v>0</v>
      </c>
      <c r="N11" s="46">
        <f t="shared" si="2"/>
        <v>3</v>
      </c>
      <c r="O11" s="46">
        <f>มี.ค.64!N11</f>
        <v>3</v>
      </c>
      <c r="P11" s="92"/>
      <c r="Q11" s="66"/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3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5"/>
        <v>0</v>
      </c>
      <c r="L12" s="45" t="e">
        <f t="shared" si="4"/>
        <v>#DIV/0!</v>
      </c>
      <c r="M12" s="43" t="b">
        <f t="shared" si="3"/>
        <v>0</v>
      </c>
      <c r="N12" s="46">
        <f t="shared" si="2"/>
        <v>3</v>
      </c>
      <c r="O12" s="46">
        <f>มี.ค.64!N12</f>
        <v>3</v>
      </c>
      <c r="P12" s="92"/>
      <c r="Q12" s="66"/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3" t="s">
        <v>20</v>
      </c>
      <c r="D13" s="42"/>
      <c r="E13" s="47"/>
      <c r="F13" s="47"/>
      <c r="G13" s="42">
        <f t="shared" si="0"/>
        <v>3</v>
      </c>
      <c r="H13" s="53"/>
      <c r="I13" s="53"/>
      <c r="J13" s="47">
        <f t="shared" si="1"/>
        <v>0</v>
      </c>
      <c r="K13" s="51">
        <f t="shared" si="5"/>
        <v>0</v>
      </c>
      <c r="L13" s="45" t="e">
        <f t="shared" si="4"/>
        <v>#DIV/0!</v>
      </c>
      <c r="M13" s="43" t="b">
        <f t="shared" si="3"/>
        <v>0</v>
      </c>
      <c r="N13" s="46">
        <f t="shared" si="2"/>
        <v>3</v>
      </c>
      <c r="O13" s="46">
        <f>มี.ค.64!N13</f>
        <v>3</v>
      </c>
      <c r="P13" s="92"/>
      <c r="Q13" s="53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3" t="s">
        <v>19</v>
      </c>
      <c r="D14" s="47"/>
      <c r="E14" s="47"/>
      <c r="F14" s="47"/>
      <c r="G14" s="47">
        <f t="shared" si="0"/>
        <v>3</v>
      </c>
      <c r="H14" s="53"/>
      <c r="I14" s="65"/>
      <c r="J14" s="47">
        <f t="shared" si="1"/>
        <v>0</v>
      </c>
      <c r="K14" s="51">
        <f t="shared" si="5"/>
        <v>0</v>
      </c>
      <c r="L14" s="45" t="e">
        <f t="shared" si="4"/>
        <v>#DIV/0!</v>
      </c>
      <c r="M14" s="43" t="b">
        <f t="shared" si="3"/>
        <v>0</v>
      </c>
      <c r="N14" s="46">
        <f t="shared" si="2"/>
        <v>3</v>
      </c>
      <c r="O14" s="46">
        <f>มี.ค.64!N14</f>
        <v>3</v>
      </c>
      <c r="P14" s="92"/>
      <c r="Q14" s="53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3" t="s">
        <v>18</v>
      </c>
      <c r="D15" s="56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5"/>
        <v>0</v>
      </c>
      <c r="L15" s="45" t="e">
        <f t="shared" si="4"/>
        <v>#DIV/0!</v>
      </c>
      <c r="M15" s="43" t="b">
        <f t="shared" si="3"/>
        <v>0</v>
      </c>
      <c r="N15" s="46">
        <f t="shared" si="2"/>
        <v>3</v>
      </c>
      <c r="O15" s="46">
        <f>มี.ค.64!N15</f>
        <v>3</v>
      </c>
      <c r="P15" s="92"/>
      <c r="Q15" s="53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3" t="s">
        <v>17</v>
      </c>
      <c r="D16" s="47"/>
      <c r="E16" s="47"/>
      <c r="F16" s="56"/>
      <c r="G16" s="47">
        <f t="shared" si="0"/>
        <v>3</v>
      </c>
      <c r="H16" s="53"/>
      <c r="I16" s="53"/>
      <c r="J16" s="47">
        <f t="shared" si="1"/>
        <v>0</v>
      </c>
      <c r="K16" s="51">
        <f t="shared" si="5"/>
        <v>0</v>
      </c>
      <c r="L16" s="45" t="e">
        <f t="shared" si="4"/>
        <v>#DIV/0!</v>
      </c>
      <c r="M16" s="43" t="b">
        <f t="shared" si="3"/>
        <v>0</v>
      </c>
      <c r="N16" s="46">
        <f t="shared" si="2"/>
        <v>3</v>
      </c>
      <c r="O16" s="46">
        <f>มี.ค.64!N16</f>
        <v>3</v>
      </c>
      <c r="P16" s="92"/>
      <c r="Q16" s="53"/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3" t="s">
        <v>16</v>
      </c>
      <c r="D17" s="56"/>
      <c r="E17" s="47"/>
      <c r="F17" s="56"/>
      <c r="G17" s="47">
        <f t="shared" si="0"/>
        <v>3</v>
      </c>
      <c r="H17" s="53"/>
      <c r="I17" s="53"/>
      <c r="J17" s="47">
        <f t="shared" si="1"/>
        <v>0</v>
      </c>
      <c r="K17" s="51">
        <f t="shared" si="5"/>
        <v>0</v>
      </c>
      <c r="L17" s="45" t="e">
        <f t="shared" si="4"/>
        <v>#DIV/0!</v>
      </c>
      <c r="M17" s="43" t="b">
        <f t="shared" si="3"/>
        <v>0</v>
      </c>
      <c r="N17" s="46">
        <f t="shared" si="2"/>
        <v>3</v>
      </c>
      <c r="O17" s="46">
        <f>มี.ค.64!N17</f>
        <v>3</v>
      </c>
      <c r="P17" s="92"/>
      <c r="Q17" s="53"/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3" t="s">
        <v>15</v>
      </c>
      <c r="D18" s="42"/>
      <c r="E18" s="47"/>
      <c r="F18" s="47"/>
      <c r="G18" s="42">
        <f t="shared" si="0"/>
        <v>3</v>
      </c>
      <c r="H18" s="53"/>
      <c r="I18" s="53"/>
      <c r="J18" s="47">
        <f t="shared" si="1"/>
        <v>0</v>
      </c>
      <c r="K18" s="51">
        <f t="shared" si="5"/>
        <v>0</v>
      </c>
      <c r="L18" s="45" t="e">
        <f t="shared" si="4"/>
        <v>#DIV/0!</v>
      </c>
      <c r="M18" s="43" t="b">
        <f t="shared" si="3"/>
        <v>0</v>
      </c>
      <c r="N18" s="46">
        <f t="shared" si="2"/>
        <v>3</v>
      </c>
      <c r="O18" s="46">
        <f>มี.ค.64!N18</f>
        <v>3</v>
      </c>
      <c r="P18" s="92"/>
      <c r="Q18" s="66"/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3" t="s">
        <v>14</v>
      </c>
      <c r="D19" s="42"/>
      <c r="E19" s="47"/>
      <c r="F19" s="56"/>
      <c r="G19" s="42">
        <f t="shared" si="0"/>
        <v>3</v>
      </c>
      <c r="H19" s="53"/>
      <c r="I19" s="53"/>
      <c r="J19" s="47">
        <f t="shared" si="1"/>
        <v>0</v>
      </c>
      <c r="K19" s="51">
        <f t="shared" si="5"/>
        <v>0</v>
      </c>
      <c r="L19" s="45" t="e">
        <f t="shared" si="4"/>
        <v>#DIV/0!</v>
      </c>
      <c r="M19" s="43" t="b">
        <f t="shared" si="3"/>
        <v>0</v>
      </c>
      <c r="N19" s="46">
        <f t="shared" si="2"/>
        <v>3</v>
      </c>
      <c r="O19" s="46">
        <f>มี.ค.64!N19</f>
        <v>3</v>
      </c>
      <c r="P19" s="92"/>
      <c r="Q19" s="66"/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2" t="s">
        <v>13</v>
      </c>
      <c r="D20" s="47"/>
      <c r="E20" s="47"/>
      <c r="F20" s="47"/>
      <c r="G20" s="47">
        <f t="shared" si="0"/>
        <v>3</v>
      </c>
      <c r="H20" s="53"/>
      <c r="I20" s="66"/>
      <c r="J20" s="42">
        <f t="shared" si="1"/>
        <v>0</v>
      </c>
      <c r="K20" s="57">
        <f>SUM(I20/7)</f>
        <v>0</v>
      </c>
      <c r="L20" s="45" t="e">
        <f t="shared" si="4"/>
        <v>#DIV/0!</v>
      </c>
      <c r="M20" s="43" t="b">
        <f t="shared" si="3"/>
        <v>0</v>
      </c>
      <c r="N20" s="46">
        <f t="shared" si="2"/>
        <v>3</v>
      </c>
      <c r="O20" s="46">
        <f>มี.ค.64!N20</f>
        <v>3</v>
      </c>
      <c r="P20" s="92"/>
      <c r="Q20" s="53"/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0"/>
      <c r="N27" s="60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10" sqref="O1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2.710937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9" t="s">
        <v>78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P1" s="91" t="s">
        <v>53</v>
      </c>
      <c r="Q1" s="84"/>
    </row>
    <row r="2" spans="1:25" ht="54.75" customHeight="1" thickBot="1">
      <c r="C2" s="133" t="s">
        <v>41</v>
      </c>
      <c r="D2" s="140" t="s">
        <v>40</v>
      </c>
      <c r="E2" s="140"/>
      <c r="F2" s="140"/>
      <c r="G2" s="140"/>
      <c r="H2" s="141" t="s">
        <v>39</v>
      </c>
      <c r="I2" s="141"/>
      <c r="J2" s="141"/>
      <c r="K2" s="142" t="s">
        <v>38</v>
      </c>
      <c r="L2" s="142"/>
      <c r="M2" s="142"/>
      <c r="N2" s="143" t="s">
        <v>79</v>
      </c>
      <c r="O2" s="128" t="s">
        <v>80</v>
      </c>
      <c r="P2" s="136" t="s">
        <v>56</v>
      </c>
      <c r="Q2" s="129" t="s">
        <v>37</v>
      </c>
    </row>
    <row r="3" spans="1:25" ht="38.25" customHeight="1" thickBot="1">
      <c r="C3" s="133"/>
      <c r="D3" s="130" t="s">
        <v>36</v>
      </c>
      <c r="E3" s="130" t="s">
        <v>35</v>
      </c>
      <c r="F3" s="130" t="s">
        <v>34</v>
      </c>
      <c r="G3" s="131" t="s">
        <v>29</v>
      </c>
      <c r="H3" s="132" t="s">
        <v>33</v>
      </c>
      <c r="I3" s="133" t="s">
        <v>32</v>
      </c>
      <c r="J3" s="134" t="s">
        <v>29</v>
      </c>
      <c r="K3" s="135" t="s">
        <v>31</v>
      </c>
      <c r="L3" s="133" t="s">
        <v>30</v>
      </c>
      <c r="M3" s="144" t="s">
        <v>29</v>
      </c>
      <c r="N3" s="143"/>
      <c r="O3" s="128"/>
      <c r="P3" s="137"/>
      <c r="Q3" s="129"/>
    </row>
    <row r="4" spans="1:25" ht="36.75" customHeight="1" thickBot="1">
      <c r="C4" s="133"/>
      <c r="D4" s="130"/>
      <c r="E4" s="130"/>
      <c r="F4" s="130"/>
      <c r="G4" s="131"/>
      <c r="H4" s="132"/>
      <c r="I4" s="133"/>
      <c r="J4" s="134"/>
      <c r="K4" s="135"/>
      <c r="L4" s="133"/>
      <c r="M4" s="144"/>
      <c r="N4" s="143"/>
      <c r="O4" s="128"/>
      <c r="P4" s="138"/>
      <c r="Q4" s="12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2" t="s">
        <v>28</v>
      </c>
      <c r="D5" s="56"/>
      <c r="E5" s="56"/>
      <c r="F5" s="56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SUM(I5/8)</f>
        <v>0</v>
      </c>
      <c r="L5" s="45" t="e">
        <f>+H5/K5</f>
        <v>#DIV/0!</v>
      </c>
      <c r="M5" s="43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3</v>
      </c>
      <c r="O5" s="46">
        <f>เม.ย.64!N5</f>
        <v>3</v>
      </c>
      <c r="P5" s="92"/>
      <c r="Q5" s="66"/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2" t="s">
        <v>27</v>
      </c>
      <c r="D6" s="90"/>
      <c r="E6" s="56"/>
      <c r="F6" s="56"/>
      <c r="G6" s="55">
        <f t="shared" si="0"/>
        <v>3</v>
      </c>
      <c r="H6" s="66"/>
      <c r="I6" s="53"/>
      <c r="J6" s="55">
        <f>IF(I6&lt;0,1,0)+IF(H6&lt;0,1,0)</f>
        <v>0</v>
      </c>
      <c r="K6" s="51">
        <f t="shared" ref="K6:K20" si="3">SUM(I6/8)</f>
        <v>0</v>
      </c>
      <c r="L6" s="45" t="e">
        <f>+H6/K6</f>
        <v>#DIV/0!</v>
      </c>
      <c r="M6" s="42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6">
        <f>SUM(G6+J6+M6)</f>
        <v>3</v>
      </c>
      <c r="O6" s="46">
        <f>เม.ย.64!N6</f>
        <v>3</v>
      </c>
      <c r="P6" s="92"/>
      <c r="Q6" s="66"/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2" t="s">
        <v>26</v>
      </c>
      <c r="D7" s="90"/>
      <c r="E7" s="56"/>
      <c r="F7" s="56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เม.ย.64!N7</f>
        <v>3</v>
      </c>
      <c r="P7" s="92"/>
      <c r="Q7" s="66"/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2" t="s">
        <v>25</v>
      </c>
      <c r="D8" s="56"/>
      <c r="E8" s="56"/>
      <c r="F8" s="56"/>
      <c r="G8" s="64">
        <f t="shared" si="0"/>
        <v>3</v>
      </c>
      <c r="H8" s="53"/>
      <c r="I8" s="66"/>
      <c r="J8" s="55">
        <f t="shared" si="1"/>
        <v>0</v>
      </c>
      <c r="K8" s="57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เม.ย.64!N8</f>
        <v>3</v>
      </c>
      <c r="P8" s="92"/>
      <c r="Q8" s="53"/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2" t="s">
        <v>24</v>
      </c>
      <c r="D9" s="56"/>
      <c r="E9" s="56"/>
      <c r="F9" s="56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เม.ย.64!N9</f>
        <v>3</v>
      </c>
      <c r="P9" s="92"/>
      <c r="Q9" s="53"/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3" t="s">
        <v>23</v>
      </c>
      <c r="D10" s="56"/>
      <c r="E10" s="56"/>
      <c r="F10" s="56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เม.ย.64!N10</f>
        <v>3</v>
      </c>
      <c r="P10" s="92"/>
      <c r="Q10" s="53"/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3" t="s">
        <v>22</v>
      </c>
      <c r="D11" s="56"/>
      <c r="E11" s="56"/>
      <c r="F11" s="56"/>
      <c r="G11" s="42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เม.ย.64!N11</f>
        <v>3</v>
      </c>
      <c r="P11" s="92"/>
      <c r="Q11" s="66"/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3" t="s">
        <v>21</v>
      </c>
      <c r="D12" s="56"/>
      <c r="E12" s="56"/>
      <c r="F12" s="56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เม.ย.64!N12</f>
        <v>3</v>
      </c>
      <c r="P12" s="92"/>
      <c r="Q12" s="66"/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3" t="s">
        <v>20</v>
      </c>
      <c r="D13" s="56"/>
      <c r="E13" s="56"/>
      <c r="F13" s="56"/>
      <c r="G13" s="42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เม.ย.64!N13</f>
        <v>3</v>
      </c>
      <c r="P13" s="92"/>
      <c r="Q13" s="53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3" t="s">
        <v>19</v>
      </c>
      <c r="D14" s="56"/>
      <c r="E14" s="56"/>
      <c r="F14" s="56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เม.ย.64!N14</f>
        <v>3</v>
      </c>
      <c r="P14" s="92"/>
      <c r="Q14" s="53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3" t="s">
        <v>18</v>
      </c>
      <c r="D15" s="56"/>
      <c r="E15" s="56"/>
      <c r="F15" s="56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เม.ย.64!N15</f>
        <v>3</v>
      </c>
      <c r="P15" s="92"/>
      <c r="Q15" s="53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3" t="s">
        <v>17</v>
      </c>
      <c r="D16" s="56"/>
      <c r="E16" s="56"/>
      <c r="F16" s="56"/>
      <c r="G16" s="47">
        <f t="shared" si="0"/>
        <v>3</v>
      </c>
      <c r="H16" s="53"/>
      <c r="I16" s="53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เม.ย.64!N16</f>
        <v>3</v>
      </c>
      <c r="P16" s="92"/>
      <c r="Q16" s="53"/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3" t="s">
        <v>16</v>
      </c>
      <c r="D17" s="56"/>
      <c r="E17" s="56"/>
      <c r="F17" s="56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เม.ย.64!N17</f>
        <v>3</v>
      </c>
      <c r="P17" s="92"/>
      <c r="Q17" s="53"/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3" t="s">
        <v>15</v>
      </c>
      <c r="D18" s="56"/>
      <c r="E18" s="56"/>
      <c r="F18" s="56"/>
      <c r="G18" s="42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เม.ย.64!N18</f>
        <v>3</v>
      </c>
      <c r="P18" s="92"/>
      <c r="Q18" s="66"/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3" t="s">
        <v>14</v>
      </c>
      <c r="D19" s="56"/>
      <c r="E19" s="56"/>
      <c r="F19" s="56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เม.ย.64!N19</f>
        <v>3</v>
      </c>
      <c r="P19" s="92"/>
      <c r="Q19" s="66"/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2" t="s">
        <v>13</v>
      </c>
      <c r="D20" s="56"/>
      <c r="E20" s="56"/>
      <c r="F20" s="56"/>
      <c r="G20" s="42">
        <f t="shared" si="0"/>
        <v>3</v>
      </c>
      <c r="H20" s="53"/>
      <c r="I20" s="66"/>
      <c r="J20" s="42">
        <f t="shared" si="1"/>
        <v>0</v>
      </c>
      <c r="K20" s="57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เม.ย.64!N20</f>
        <v>3</v>
      </c>
      <c r="P20" s="66"/>
      <c r="Q20" s="66"/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0"/>
      <c r="N27" s="60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3" priority="2" operator="lessThan">
      <formula>1.5</formula>
    </cfRule>
    <cfRule type="cellIs" dxfId="2" priority="4" operator="lessThan">
      <formula>1.5</formula>
    </cfRule>
  </conditionalFormatting>
  <conditionalFormatting sqref="E5:E20">
    <cfRule type="cellIs" dxfId="1" priority="3" operator="lessThan">
      <formula>1</formula>
    </cfRule>
  </conditionalFormatting>
  <conditionalFormatting sqref="F5:F20">
    <cfRule type="cellIs" dxfId="0" priority="1" operator="lessThan">
      <formula>0.8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4" sqref="I14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9" t="s">
        <v>81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61" t="s">
        <v>53</v>
      </c>
      <c r="P1" s="84"/>
      <c r="Q1" s="41"/>
    </row>
    <row r="2" spans="1:25" ht="54.75" customHeight="1" thickBot="1">
      <c r="C2" s="133" t="s">
        <v>41</v>
      </c>
      <c r="D2" s="140" t="s">
        <v>40</v>
      </c>
      <c r="E2" s="140"/>
      <c r="F2" s="140"/>
      <c r="G2" s="140"/>
      <c r="H2" s="141" t="s">
        <v>39</v>
      </c>
      <c r="I2" s="141"/>
      <c r="J2" s="141"/>
      <c r="K2" s="142" t="s">
        <v>38</v>
      </c>
      <c r="L2" s="142"/>
      <c r="M2" s="142"/>
      <c r="N2" s="143" t="s">
        <v>82</v>
      </c>
      <c r="O2" s="128" t="s">
        <v>83</v>
      </c>
      <c r="P2" s="136" t="s">
        <v>56</v>
      </c>
      <c r="Q2" s="129" t="s">
        <v>37</v>
      </c>
    </row>
    <row r="3" spans="1:25" ht="38.25" customHeight="1" thickBot="1">
      <c r="C3" s="133"/>
      <c r="D3" s="130" t="s">
        <v>36</v>
      </c>
      <c r="E3" s="130" t="s">
        <v>35</v>
      </c>
      <c r="F3" s="130" t="s">
        <v>34</v>
      </c>
      <c r="G3" s="131" t="s">
        <v>29</v>
      </c>
      <c r="H3" s="132" t="s">
        <v>33</v>
      </c>
      <c r="I3" s="133" t="s">
        <v>32</v>
      </c>
      <c r="J3" s="134" t="s">
        <v>29</v>
      </c>
      <c r="K3" s="135" t="s">
        <v>31</v>
      </c>
      <c r="L3" s="133" t="s">
        <v>30</v>
      </c>
      <c r="M3" s="144" t="s">
        <v>29</v>
      </c>
      <c r="N3" s="143"/>
      <c r="O3" s="128"/>
      <c r="P3" s="137"/>
      <c r="Q3" s="129"/>
    </row>
    <row r="4" spans="1:25" ht="36.75" customHeight="1" thickBot="1">
      <c r="C4" s="133"/>
      <c r="D4" s="130"/>
      <c r="E4" s="130"/>
      <c r="F4" s="130"/>
      <c r="G4" s="131"/>
      <c r="H4" s="132"/>
      <c r="I4" s="133"/>
      <c r="J4" s="134"/>
      <c r="K4" s="135"/>
      <c r="L4" s="133"/>
      <c r="M4" s="144"/>
      <c r="N4" s="143"/>
      <c r="O4" s="128"/>
      <c r="P4" s="138"/>
      <c r="Q4" s="12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2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94"/>
      <c r="I5" s="94"/>
      <c r="J5" s="47">
        <f t="shared" ref="J5:J20" si="1">IF(I5&lt;0,1,0)+IF(H5&lt;0,1,0)</f>
        <v>0</v>
      </c>
      <c r="K5" s="51">
        <f>SUM(I5/9)</f>
        <v>0</v>
      </c>
      <c r="L5" s="45" t="e">
        <f>+H5/K5</f>
        <v>#DIV/0!</v>
      </c>
      <c r="M5" s="43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46">
        <f t="shared" ref="N5:N20" si="2">SUM(G5+J5+M5)</f>
        <v>3</v>
      </c>
      <c r="O5" s="46">
        <f>พ.ค.64!N5</f>
        <v>3</v>
      </c>
      <c r="P5" s="93"/>
      <c r="Q5" s="95"/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2" t="s">
        <v>27</v>
      </c>
      <c r="D6" s="42"/>
      <c r="E6" s="90"/>
      <c r="F6" s="42"/>
      <c r="G6" s="55">
        <f t="shared" si="0"/>
        <v>3</v>
      </c>
      <c r="H6" s="95"/>
      <c r="I6" s="94"/>
      <c r="J6" s="55">
        <f>IF(I6&lt;0,1,0)+IF(H6&lt;0,1,0)</f>
        <v>0</v>
      </c>
      <c r="K6" s="51">
        <f t="shared" ref="K6:K20" si="3">SUM(I6/9)</f>
        <v>0</v>
      </c>
      <c r="L6" s="45" t="e">
        <f>+H6/K6</f>
        <v>#DIV/0!</v>
      </c>
      <c r="M6" s="42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46">
        <f>SUM(G6+J6+M6)</f>
        <v>3</v>
      </c>
      <c r="O6" s="46">
        <f>พ.ค.64!N6</f>
        <v>3</v>
      </c>
      <c r="P6" s="93"/>
      <c r="Q6" s="95"/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2" t="s">
        <v>26</v>
      </c>
      <c r="D7" s="42"/>
      <c r="E7" s="42"/>
      <c r="F7" s="42"/>
      <c r="G7" s="42">
        <f t="shared" si="0"/>
        <v>3</v>
      </c>
      <c r="H7" s="94"/>
      <c r="I7" s="94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พ.ค.64!N7</f>
        <v>3</v>
      </c>
      <c r="P7" s="93"/>
      <c r="Q7" s="95"/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2" t="s">
        <v>25</v>
      </c>
      <c r="D8" s="47"/>
      <c r="E8" s="47"/>
      <c r="F8" s="47"/>
      <c r="G8" s="64">
        <f t="shared" si="0"/>
        <v>3</v>
      </c>
      <c r="H8" s="94"/>
      <c r="I8" s="95"/>
      <c r="J8" s="55">
        <f t="shared" si="1"/>
        <v>0</v>
      </c>
      <c r="K8" s="57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พ.ค.64!N8</f>
        <v>3</v>
      </c>
      <c r="P8" s="93"/>
      <c r="Q8" s="94"/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2" t="s">
        <v>24</v>
      </c>
      <c r="D9" s="47"/>
      <c r="E9" s="47"/>
      <c r="F9" s="47"/>
      <c r="G9" s="47">
        <f t="shared" si="0"/>
        <v>3</v>
      </c>
      <c r="H9" s="94"/>
      <c r="I9" s="94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พ.ค.64!N9</f>
        <v>3</v>
      </c>
      <c r="P9" s="93"/>
      <c r="Q9" s="94"/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3" t="s">
        <v>23</v>
      </c>
      <c r="D10" s="42"/>
      <c r="E10" s="47"/>
      <c r="F10" s="47"/>
      <c r="G10" s="42">
        <f t="shared" si="0"/>
        <v>3</v>
      </c>
      <c r="H10" s="94"/>
      <c r="I10" s="94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พ.ค.64!N10</f>
        <v>3</v>
      </c>
      <c r="P10" s="93"/>
      <c r="Q10" s="95"/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3" t="s">
        <v>22</v>
      </c>
      <c r="D11" s="42"/>
      <c r="E11" s="47"/>
      <c r="F11" s="42"/>
      <c r="G11" s="42">
        <f t="shared" si="0"/>
        <v>3</v>
      </c>
      <c r="H11" s="94"/>
      <c r="I11" s="94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พ.ค.64!N11</f>
        <v>3</v>
      </c>
      <c r="P11" s="93"/>
      <c r="Q11" s="95"/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3" t="s">
        <v>21</v>
      </c>
      <c r="D12" s="42"/>
      <c r="E12" s="47"/>
      <c r="F12" s="47"/>
      <c r="G12" s="42">
        <f t="shared" si="0"/>
        <v>3</v>
      </c>
      <c r="H12" s="94"/>
      <c r="I12" s="94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พ.ค.64!N12</f>
        <v>3</v>
      </c>
      <c r="P12" s="93"/>
      <c r="Q12" s="95"/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3" t="s">
        <v>20</v>
      </c>
      <c r="D13" s="42"/>
      <c r="E13" s="47"/>
      <c r="F13" s="47"/>
      <c r="G13" s="42">
        <f t="shared" si="0"/>
        <v>3</v>
      </c>
      <c r="H13" s="94"/>
      <c r="I13" s="94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พ.ค.64!N13</f>
        <v>3</v>
      </c>
      <c r="P13" s="93"/>
      <c r="Q13" s="94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3" t="s">
        <v>19</v>
      </c>
      <c r="D14" s="56"/>
      <c r="E14" s="47"/>
      <c r="F14" s="47"/>
      <c r="G14" s="47">
        <f t="shared" si="0"/>
        <v>3</v>
      </c>
      <c r="H14" s="94"/>
      <c r="I14" s="94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พ.ค.64!N14</f>
        <v>3</v>
      </c>
      <c r="P14" s="93"/>
      <c r="Q14" s="94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3" t="s">
        <v>18</v>
      </c>
      <c r="D15" s="47"/>
      <c r="E15" s="47"/>
      <c r="F15" s="47"/>
      <c r="G15" s="47">
        <f t="shared" si="0"/>
        <v>3</v>
      </c>
      <c r="H15" s="94"/>
      <c r="I15" s="94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พ.ค.64!N15</f>
        <v>3</v>
      </c>
      <c r="P15" s="93"/>
      <c r="Q15" s="94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3" t="s">
        <v>17</v>
      </c>
      <c r="D16" s="47"/>
      <c r="E16" s="47"/>
      <c r="F16" s="47"/>
      <c r="G16" s="47">
        <f t="shared" si="0"/>
        <v>3</v>
      </c>
      <c r="H16" s="94"/>
      <c r="I16" s="94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พ.ค.64!N16</f>
        <v>3</v>
      </c>
      <c r="P16" s="93"/>
      <c r="Q16" s="94"/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3" t="s">
        <v>16</v>
      </c>
      <c r="D17" s="47"/>
      <c r="E17" s="47"/>
      <c r="F17" s="47"/>
      <c r="G17" s="47">
        <f t="shared" si="0"/>
        <v>3</v>
      </c>
      <c r="H17" s="94"/>
      <c r="I17" s="94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พ.ค.64!N17</f>
        <v>3</v>
      </c>
      <c r="P17" s="93"/>
      <c r="Q17" s="94"/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3" t="s">
        <v>15</v>
      </c>
      <c r="D18" s="42"/>
      <c r="E18" s="56"/>
      <c r="F18" s="42"/>
      <c r="G18" s="42">
        <f t="shared" si="0"/>
        <v>3</v>
      </c>
      <c r="H18" s="94"/>
      <c r="I18" s="95"/>
      <c r="J18" s="42">
        <f t="shared" si="1"/>
        <v>0</v>
      </c>
      <c r="K18" s="57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พ.ค.64!N18</f>
        <v>3</v>
      </c>
      <c r="P18" s="93"/>
      <c r="Q18" s="95"/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3" t="s">
        <v>14</v>
      </c>
      <c r="D19" s="42"/>
      <c r="E19" s="90"/>
      <c r="F19" s="42"/>
      <c r="G19" s="42">
        <f t="shared" si="0"/>
        <v>3</v>
      </c>
      <c r="H19" s="95"/>
      <c r="I19" s="94"/>
      <c r="J19" s="42">
        <f t="shared" si="1"/>
        <v>0</v>
      </c>
      <c r="K19" s="51">
        <f t="shared" si="3"/>
        <v>0</v>
      </c>
      <c r="L19" s="45" t="e">
        <f t="shared" si="5"/>
        <v>#DIV/0!</v>
      </c>
      <c r="M19" s="42" t="b">
        <f t="shared" si="4"/>
        <v>0</v>
      </c>
      <c r="N19" s="46">
        <f t="shared" si="2"/>
        <v>3</v>
      </c>
      <c r="O19" s="46">
        <f>พ.ค.64!N19</f>
        <v>3</v>
      </c>
      <c r="P19" s="93"/>
      <c r="Q19" s="95"/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2" t="s">
        <v>13</v>
      </c>
      <c r="D20" s="42"/>
      <c r="E20" s="47"/>
      <c r="F20" s="47"/>
      <c r="G20" s="42">
        <f t="shared" si="0"/>
        <v>3</v>
      </c>
      <c r="H20" s="94"/>
      <c r="I20" s="95"/>
      <c r="J20" s="42">
        <f t="shared" si="1"/>
        <v>0</v>
      </c>
      <c r="K20" s="57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พ.ค.64!N20</f>
        <v>3</v>
      </c>
      <c r="P20" s="95"/>
      <c r="Q20" s="95"/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0"/>
      <c r="N27" s="60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ต.ค.63</vt:lpstr>
      <vt:lpstr>พ.ย.63</vt:lpstr>
      <vt:lpstr>ธ.ค.63</vt:lpstr>
      <vt:lpstr>ม.ค.64</vt:lpstr>
      <vt:lpstr>ก.พ.64</vt:lpstr>
      <vt:lpstr>มี.ค.64</vt:lpstr>
      <vt:lpstr>เม.ย.64</vt:lpstr>
      <vt:lpstr>พ.ค.64</vt:lpstr>
      <vt:lpstr>มิ.ย.64</vt:lpstr>
      <vt:lpstr>ก.ค.64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2020-11-26T08:30:53Z</cp:lastPrinted>
  <dcterms:created xsi:type="dcterms:W3CDTF">2017-12-26T02:45:48Z</dcterms:created>
  <dcterms:modified xsi:type="dcterms:W3CDTF">2020-11-26T08:42:56Z</dcterms:modified>
</cp:coreProperties>
</file>